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Default Extension="doc" ContentType="application/msword"/>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BẢNG CÂN ĐỐI KẾ TOÁN" sheetId="8" r:id="rId1"/>
    <sheet name="BÁO CÁO KẾT QUẢ KINH DOANH" sheetId="9" r:id="rId2"/>
    <sheet name="BÁO CÁO LƯU CHUYỂN TIỀN TỆ" sheetId="10" r:id="rId3"/>
    <sheet name="THUYẾT MINH" sheetId="11" r:id="rId4"/>
    <sheet name="Sheet1" sheetId="7" r:id="rId5"/>
  </sheets>
  <externalReferences>
    <externalReference r:id="rId6"/>
  </externalReferences>
  <definedNames>
    <definedName name="_1" localSheetId="3">#REF!</definedName>
    <definedName name="_1">#REF!</definedName>
    <definedName name="_1000A01">#N/A</definedName>
    <definedName name="_2" localSheetId="3">#REF!</definedName>
    <definedName name="_2">#REF!</definedName>
    <definedName name="_BCo01" localSheetId="3">#REF!</definedName>
    <definedName name="_BCo01">#REF!</definedName>
    <definedName name="_BNo01" localSheetId="3">#REF!</definedName>
    <definedName name="_BNo01">#REF!</definedName>
    <definedName name="_cao1">#REF!</definedName>
    <definedName name="_cao2">#REF!</definedName>
    <definedName name="_cao3">#REF!</definedName>
    <definedName name="_cao4">#REF!</definedName>
    <definedName name="_cao5">#REF!</definedName>
    <definedName name="_cao6">#REF!</definedName>
    <definedName name="_Coc1">#REF!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n400">#REF!</definedName>
    <definedName name="_ddn600">#REF!</definedName>
    <definedName name="_Fill" localSheetId="3" hidden="1">#REF!</definedName>
    <definedName name="_Fill" hidden="1">#REF!</definedName>
    <definedName name="_Key1" localSheetId="3" hidden="1">#REF!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o1">#REF!</definedName>
    <definedName name="_Order1" hidden="1">255</definedName>
    <definedName name="_Order2" hidden="1">255</definedName>
    <definedName name="_phi10" localSheetId="3">#REF!</definedName>
    <definedName name="_phi10">#REF!</definedName>
    <definedName name="_phi14" localSheetId="3">#REF!</definedName>
    <definedName name="_phi14">#REF!</definedName>
    <definedName name="_phi18" localSheetId="3">#REF!</definedName>
    <definedName name="_phi18">#REF!</definedName>
    <definedName name="_phi20">#REF!</definedName>
    <definedName name="_phi25">#REF!</definedName>
    <definedName name="_phi28">#REF!</definedName>
    <definedName name="_phi8">#REF!</definedName>
    <definedName name="_sc1">#REF!</definedName>
    <definedName name="_SC2">#REF!</definedName>
    <definedName name="_sc3">#REF!</definedName>
    <definedName name="_slg1">#REF!</definedName>
    <definedName name="_slg3">#REF!</definedName>
    <definedName name="_slg4">#REF!</definedName>
    <definedName name="_slg6">#REF!</definedName>
    <definedName name="_SN3">#REF!</definedName>
    <definedName name="_Sort" localSheetId="3" hidden="1">#REF!</definedName>
    <definedName name="_Sort" hidden="1">#REF!</definedName>
    <definedName name="_TK155">#REF!</definedName>
    <definedName name="_TK211" localSheetId="0" hidden="1">{"'Sheet1'!$L$16"}</definedName>
    <definedName name="_TK211" localSheetId="1" hidden="1">{"'Sheet1'!$L$16"}</definedName>
    <definedName name="_TK211" localSheetId="2" hidden="1">{"'Sheet1'!$L$16"}</definedName>
    <definedName name="_TK211" localSheetId="3" hidden="1">{"'Sheet1'!$L$16"}</definedName>
    <definedName name="_TK211" hidden="1">{"'Sheet1'!$L$16"}</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TH20">#REF!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vc1">#REF!</definedName>
    <definedName name="_vc2">#REF!</definedName>
    <definedName name="_vc3">#REF!</definedName>
    <definedName name="_VL100">#REF!</definedName>
    <definedName name="_VL200">#REF!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3">#REF!</definedName>
    <definedName name="A120_">#REF!</definedName>
    <definedName name="a1B26" localSheetId="3">#REF!</definedName>
    <definedName name="a1B26">#REF!</definedName>
    <definedName name="a277Print_Titles">#REF!</definedName>
    <definedName name="A35_">#REF!</definedName>
    <definedName name="A50_">#REF!</definedName>
    <definedName name="A70_">#REF!</definedName>
    <definedName name="A95_">#REF!</definedName>
    <definedName name="AA">#REF!</definedName>
    <definedName name="AB">#REF!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AQ">#REF!</definedName>
    <definedName name="AS2DocOpenMode" hidden="1">"AS2DocumentEdit"</definedName>
    <definedName name="asss" localSheetId="0" hidden="1">{"'Sheet1'!$L$16"}</definedName>
    <definedName name="asss" localSheetId="1" hidden="1">{"'Sheet1'!$L$16"}</definedName>
    <definedName name="asss" localSheetId="2" hidden="1">{"'Sheet1'!$L$16"}</definedName>
    <definedName name="asss" localSheetId="3" hidden="1">{"'Sheet1'!$L$16"}</definedName>
    <definedName name="asss" hidden="1">{"'Sheet1'!$L$16"}</definedName>
    <definedName name="asssss" localSheetId="0" hidden="1">{"'Sheet1'!$L$16"}</definedName>
    <definedName name="asssss" localSheetId="1" hidden="1">{"'Sheet1'!$L$16"}</definedName>
    <definedName name="asssss" localSheetId="2" hidden="1">{"'Sheet1'!$L$16"}</definedName>
    <definedName name="asssss" localSheetId="3" hidden="1">{"'Sheet1'!$L$16"}</definedName>
    <definedName name="asssss" hidden="1">{"'Sheet1'!$L$16"}</definedName>
    <definedName name="b1_">#REF!</definedName>
    <definedName name="b2_">#REF!</definedName>
    <definedName name="b3_">#REF!</definedName>
    <definedName name="b4_">#REF!</definedName>
    <definedName name="bangchu">#REF!</definedName>
    <definedName name="BB">#REF!</definedName>
    <definedName name="benuoc">#REF!</definedName>
    <definedName name="bengam">#REF!</definedName>
    <definedName name="BOQ">#REF!</definedName>
    <definedName name="BT">#REF!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o">#REF!</definedName>
    <definedName name="Category_All">#REF!</definedName>
    <definedName name="CATIN">#N/A</definedName>
    <definedName name="CATJYOU">#N/A</definedName>
    <definedName name="CATSYU">#N/A</definedName>
    <definedName name="CATREC">#N/A</definedName>
    <definedName name="CC">#REF!</definedName>
    <definedName name="CCS">#REF!</definedName>
    <definedName name="CDD">#REF!</definedName>
    <definedName name="CK">#REF!</definedName>
    <definedName name="CLVC3">0.1</definedName>
    <definedName name="CLVCTB">#REF!</definedName>
    <definedName name="CLVL">#REF!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ST_EQ">#REF!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py" localSheetId="0">{"Thuxm2.xls","Sheet1"}</definedName>
    <definedName name="copy" localSheetId="1">{"Thuxm2.xls","Sheet1"}</definedName>
    <definedName name="copy" localSheetId="2">{"Thuxm2.xls","Sheet1"}</definedName>
    <definedName name="copy" localSheetId="3">{"Thuxm2.xls","Sheet1"}</definedName>
    <definedName name="copy">{"Thuxm2.xls","Sheet1"}</definedName>
    <definedName name="cottron">#REF!</definedName>
    <definedName name="cotvuong">#REF!</definedName>
    <definedName name="COVER">#REF!</definedName>
    <definedName name="CPC">#REF!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URRENCY">#REF!</definedName>
    <definedName name="cx">#REF!</definedName>
    <definedName name="CH">#REF!</definedName>
    <definedName name="d">#REF!</definedName>
    <definedName name="D_7101A_B">#REF!</definedName>
    <definedName name="d1_">#REF!</definedName>
    <definedName name="d2_">#REF!</definedName>
    <definedName name="d3_">#REF!</definedName>
    <definedName name="d4_">#REF!</definedName>
    <definedName name="d5_">#REF!</definedName>
    <definedName name="dam">#REF!</definedName>
    <definedName name="danducsan">#REF!</definedName>
    <definedName name="_xlnm.Database">#REF!</definedName>
    <definedName name="Dautu" localSheetId="0" hidden="1">{"'Sheet1'!$L$16"}</definedName>
    <definedName name="Dautu" localSheetId="1" hidden="1">{"'Sheet1'!$L$16"}</definedName>
    <definedName name="Dautu" localSheetId="2" hidden="1">{"'Sheet1'!$L$16"}</definedName>
    <definedName name="Dautu" localSheetId="3" hidden="1">{"'Sheet1'!$L$16"}</definedName>
    <definedName name="Dautu" hidden="1">{"'Sheet1'!$L$16"}</definedName>
    <definedName name="DD">#REF!</definedName>
    <definedName name="ddd" localSheetId="0" hidden="1">{"'Sheet1'!$L$16"}</definedName>
    <definedName name="ddd" localSheetId="1" hidden="1">{"'Sheet1'!$L$16"}</definedName>
    <definedName name="ddd" localSheetId="2" hidden="1">{"'Sheet1'!$L$16"}</definedName>
    <definedName name="ddd" localSheetId="3" hidden="1">{"'Sheet1'!$L$16"}</definedName>
    <definedName name="ddd" hidden="1">{"'Sheet1'!$L$16"}</definedName>
    <definedName name="DGCTI592">#REF!</definedName>
    <definedName name="dgnc">#REF!</definedName>
    <definedName name="dgvl">#REF!</definedName>
    <definedName name="dientichck">#REF!</definedName>
    <definedName name="DKCO">#REF!</definedName>
    <definedName name="DKNO">#REF!</definedName>
    <definedName name="dm56bxd">#REF!</definedName>
    <definedName name="DN">#REF!</definedName>
    <definedName name="doan1">#REF!</definedName>
    <definedName name="doan2">#REF!</definedName>
    <definedName name="doan3">#REF!</definedName>
    <definedName name="doan4">#REF!</definedName>
    <definedName name="doan5">#REF!</definedName>
    <definedName name="doan6">#REF!</definedName>
    <definedName name="Document_array" localSheetId="0">{"ÿÿÿÿÿ","NHA 7 GIAN SO I- BDH_B.XLS","NHA 7 GIAN SO II-BDH_B.XLS","NHA 7 GIAN SO III-BDH_B.XLS"}</definedName>
    <definedName name="Document_array" localSheetId="1">{"ÿÿÿÿÿ","NHA 7 GIAN SO I- BDH_B.XLS","NHA 7 GIAN SO II-BDH_B.XLS","NHA 7 GIAN SO III-BDH_B.XLS"}</definedName>
    <definedName name="Document_array" localSheetId="2">{"ÿÿÿÿÿ","NHA 7 GIAN SO I- BDH_B.XLS","NHA 7 GIAN SO II-BDH_B.XLS","NHA 7 GIAN SO III-BDH_B.XLS"}</definedName>
    <definedName name="Document_array" localSheetId="3">{"ÿÿÿÿÿ","NHA 7 GIAN SO I- BDH_B.XLS","NHA 7 GIAN SO II-BDH_B.XLS","NHA 7 GIAN SO III-BDH_B.XLS"}</definedName>
    <definedName name="Document_array">{"ÿÿÿÿÿ","NHA 7 GIAN SO I- BDH_B.XLS","NHA 7 GIAN SO II-BDH_B.XLS","NHA 7 GIAN SO III-BDH_B.XLS"}</definedName>
    <definedName name="Documents_array">#REF!</definedName>
    <definedName name="Donvi">#REF!</definedName>
    <definedName name="DonViTinh_LamTron" localSheetId="3">'THUYẾT MINH'!$AD$391</definedName>
    <definedName name="DonViTinh_LamTron">#REF!</definedName>
    <definedName name="ds" localSheetId="3">#REF!</definedName>
    <definedName name="ds">#REF!</definedName>
    <definedName name="ds1pnc" localSheetId="3">#REF!</definedName>
    <definedName name="ds1pnc">#REF!</definedName>
    <definedName name="ds1pvl" localSheetId="3">#REF!</definedName>
    <definedName name="ds1pvl">#REF!</definedName>
    <definedName name="ds3pnc">#REF!</definedName>
    <definedName name="ds3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_xlnm.Extract">#REF!</definedName>
    <definedName name="f">#REF!</definedName>
    <definedName name="f82E46">#REF!</definedName>
    <definedName name="FACTOR">#REF!</definedName>
    <definedName name="Fi">#REF!</definedName>
    <definedName name="fjh">#REF!</definedName>
    <definedName name="fs">#REF!</definedName>
    <definedName name="gachchongtron">#REF!</definedName>
    <definedName name="gachlanem">#REF!</definedName>
    <definedName name="gc">#REF!</definedName>
    <definedName name="geo">#REF!</definedName>
    <definedName name="gl3p">#REF!</definedName>
    <definedName name="gs">#REF!</definedName>
    <definedName name="GIANHAP4">#REF!</definedName>
    <definedName name="GIANHAP5">#REF!</definedName>
    <definedName name="h" localSheetId="0" hidden="1">{"'Sheet1'!$L$16"}</definedName>
    <definedName name="h" localSheetId="1" hidden="1">{"'Sheet1'!$L$16"}</definedName>
    <definedName name="h" localSheetId="2" hidden="1">{"'Sheet1'!$L$16"}</definedName>
    <definedName name="h" localSheetId="3" hidden="1">{"'Sheet1'!$L$16"}</definedName>
    <definedName name="h" hidden="1">{"'Sheet1'!$L$16"}</definedName>
    <definedName name="hanh" localSheetId="0" hidden="1">{"'Sheet1'!$L$16"}</definedName>
    <definedName name="hanh" localSheetId="1" hidden="1">{"'Sheet1'!$L$16"}</definedName>
    <definedName name="hanh" localSheetId="2" hidden="1">{"'Sheet1'!$L$16"}</definedName>
    <definedName name="hanh" localSheetId="3" hidden="1">{"'Sheet1'!$L$16"}</definedName>
    <definedName name="hanh" hidden="1">{"'Sheet1'!$L$16"}</definedName>
    <definedName name="hc">#REF!</definedName>
    <definedName name="HCM">#REF!</definedName>
    <definedName name="He_so">#REF!</definedName>
    <definedName name="Heä_soá_laép_xaø_H">1.7</definedName>
    <definedName name="heä_soá_sình_laày">#REF!</definedName>
    <definedName name="HOME_MANP">#REF!</definedName>
    <definedName name="HOMEOFFICE_COST">#REF!</definedName>
    <definedName name="HS_may">#REF!</definedName>
    <definedName name="HSCT3">0.1</definedName>
    <definedName name="hsdc1">#REF!</definedName>
    <definedName name="HSDN">2.5</definedName>
    <definedName name="HSHH">#REF!</definedName>
    <definedName name="HSHHUT">#REF!</definedName>
    <definedName name="hsk">#REF!</definedName>
    <definedName name="HSSL">#REF!</definedName>
    <definedName name="HSVC1">#REF!</definedName>
    <definedName name="HSVC2">#REF!</definedName>
    <definedName name="HSVC3">#REF!</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hidden="1">{"'Sheet1'!$L$16"}</definedName>
    <definedName name="IDLAB_COST">#REF!</definedName>
    <definedName name="IND_LAB">#REF!</definedName>
    <definedName name="INDMANP">#REF!</definedName>
    <definedName name="Ip">#REF!</definedName>
    <definedName name="j">#REF!</definedName>
    <definedName name="j356C8">#REF!</definedName>
    <definedName name="k">#REF!</definedName>
    <definedName name="KA">#REF!</definedName>
    <definedName name="KAE">#REF!</definedName>
    <definedName name="KAS">#REF!</definedName>
    <definedName name="kl_go">#REF!</definedName>
    <definedName name="KN_2420">#REF!</definedName>
    <definedName name="KN_2421">#REF!</definedName>
    <definedName name="KN_2422">#REF!</definedName>
    <definedName name="KN_2423">#REF!</definedName>
    <definedName name="KN_2424">#REF!</definedName>
    <definedName name="KN_2425">#REF!</definedName>
    <definedName name="KN_2426">#REF!</definedName>
    <definedName name="KN_2427">#REF!</definedName>
    <definedName name="KN_2428">#REF!</definedName>
    <definedName name="KN_2429">#REF!</definedName>
    <definedName name="KN_244">#REF!</definedName>
    <definedName name="KN_3111">#REF!</definedName>
    <definedName name="KN_3112">#REF!</definedName>
    <definedName name="KN_315">#REF!</definedName>
    <definedName name="KP">#REF!</definedName>
    <definedName name="kp1ph">#REF!</definedName>
    <definedName name="KT_2420">#REF!</definedName>
    <definedName name="KT_2421">#REF!</definedName>
    <definedName name="KT_2422">#REF!</definedName>
    <definedName name="KT_2423">#REF!</definedName>
    <definedName name="KT_2424">#REF!</definedName>
    <definedName name="KT_2425">#REF!</definedName>
    <definedName name="KT_2426">#REF!</definedName>
    <definedName name="KT_2427">#REF!</definedName>
    <definedName name="KT_2428">#REF!</definedName>
    <definedName name="KT_2429">#REF!</definedName>
    <definedName name="KT_244">#REF!</definedName>
    <definedName name="KT_3111">#REF!</definedName>
    <definedName name="KT_3112">#REF!</definedName>
    <definedName name="KT_315">#REF!</definedName>
    <definedName name="KVC">#REF!</definedName>
    <definedName name="khoiluong">#REF!</definedName>
    <definedName name="lanhto">#REF!</definedName>
    <definedName name="LM">#REF!</definedName>
    <definedName name="Lmk">#REF!</definedName>
    <definedName name="LN">#REF!</definedName>
    <definedName name="LTKD" localSheetId="0" hidden="1">{"'Sheet1'!$L$16"}</definedName>
    <definedName name="LTKD" localSheetId="1" hidden="1">{"'Sheet1'!$L$16"}</definedName>
    <definedName name="LTKD" localSheetId="2" hidden="1">{"'Sheet1'!$L$16"}</definedName>
    <definedName name="LTKD" localSheetId="3" hidden="1">{"'Sheet1'!$L$16"}</definedName>
    <definedName name="LTKD" hidden="1">{"'Sheet1'!$L$16"}</definedName>
    <definedName name="lVC">#REF!</definedName>
    <definedName name="m">#REF!</definedName>
    <definedName name="M0.4">#REF!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co">#REF!</definedName>
    <definedName name="MAJ_CON_EQP">#REF!</definedName>
    <definedName name="mavtn6">#REF!</definedName>
    <definedName name="mavtt4">#REF!</definedName>
    <definedName name="Mba1p">#REF!</definedName>
    <definedName name="Mba3p">#REF!</definedName>
    <definedName name="Mbb3p">#REF!</definedName>
    <definedName name="Mbn1p">#REF!</definedName>
    <definedName name="mc">#REF!</definedName>
    <definedName name="MG_A">#REF!</definedName>
    <definedName name="MN">#REF!</definedName>
    <definedName name="mongbang">#REF!</definedName>
    <definedName name="MTMAC12">#REF!</definedName>
    <definedName name="mtram">#REF!</definedName>
    <definedName name="N">#REF!</definedName>
    <definedName name="n1pig">#REF!</definedName>
    <definedName name="n1pind">#REF!</definedName>
    <definedName name="n1pint">#REF!</definedName>
    <definedName name="n1ping">#REF!</definedName>
    <definedName name="nc">#REF!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nc3p">#REF!</definedName>
    <definedName name="nint1p">#REF!</definedName>
    <definedName name="nintnc1p">#REF!</definedName>
    <definedName name="nintvl1p">#REF!</definedName>
    <definedName name="ninvl3p">#REF!</definedName>
    <definedName name="ning1p">#REF!</definedName>
    <definedName name="ningnc1p">#REF!</definedName>
    <definedName name="ningvl1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p">#REF!</definedName>
    <definedName name="nv">#REF!</definedName>
    <definedName name="nvl">#REF!</definedName>
    <definedName name="Ngay">#REF!</definedName>
    <definedName name="nhn">#REF!</definedName>
    <definedName name="o" localSheetId="0" hidden="1">{"'Sheet1'!$L$16"}</definedName>
    <definedName name="o" localSheetId="1" hidden="1">{"'Sheet1'!$L$16"}</definedName>
    <definedName name="o" localSheetId="2" hidden="1">{"'Sheet1'!$L$16"}</definedName>
    <definedName name="o" localSheetId="3" hidden="1">{"'Sheet1'!$L$16"}</definedName>
    <definedName name="o" hidden="1">{"'Sheet1'!$L$16"}</definedName>
    <definedName name="panen">#REF!</definedName>
    <definedName name="PK">#REF!</definedName>
    <definedName name="PRICE">#REF!</definedName>
    <definedName name="PRICE1">#REF!</definedName>
    <definedName name="_xlnm.Print_Area">#REF!</definedName>
    <definedName name="_xlnm.Print_Titles" localSheetId="3">'THUYẾT MINH'!$1:$3</definedName>
    <definedName name="_xlnm.Print_Titles">#REF!</definedName>
    <definedName name="PRINT_TITLES_MI" localSheetId="3">#REF!</definedName>
    <definedName name="PRINT_TITLES_MI">#REF!</definedName>
    <definedName name="PRINTA" localSheetId="3">#REF!</definedName>
    <definedName name="PRINTA">#REF!</definedName>
    <definedName name="PRINTB">#REF!</definedName>
    <definedName name="PRINTC">#REF!</definedName>
    <definedName name="PROPOSAL">#REF!</definedName>
    <definedName name="Ps_CO">#REF!</definedName>
    <definedName name="pvd">#REF!</definedName>
    <definedName name="q" localSheetId="0" hidden="1">{"'Sheet1'!$L$16"}</definedName>
    <definedName name="q" localSheetId="1" hidden="1">{"'Sheet1'!$L$16"}</definedName>
    <definedName name="q" localSheetId="2" hidden="1">{"'Sheet1'!$L$16"}</definedName>
    <definedName name="q" localSheetId="3" hidden="1">{"'Sheet1'!$L$16"}</definedName>
    <definedName name="q" hidden="1">{"'Sheet1'!$L$16"}</definedName>
    <definedName name="qc">#REF!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3">#REF!</definedName>
    <definedName name="rong4">#REF!</definedName>
    <definedName name="rong6">#REF!</definedName>
    <definedName name="san">#REF!</definedName>
    <definedName name="sand">#REF!</definedName>
    <definedName name="SCT">#REF!</definedName>
    <definedName name="SCH">#REF!</definedName>
    <definedName name="SDMONG">#REF!</definedName>
    <definedName name="SIZE">#REF!</definedName>
    <definedName name="SL_CRD">#REF!</definedName>
    <definedName name="SL_CRS">#REF!</definedName>
    <definedName name="SL_CS">#REF!</definedName>
    <definedName name="SL_DD">#REF!</definedName>
    <definedName name="slg">#REF!</definedName>
    <definedName name="SLNHAP5">#REF!</definedName>
    <definedName name="soc3p">#REF!</definedName>
    <definedName name="son">#REF!</definedName>
    <definedName name="SORT">#REF!</definedName>
    <definedName name="SPEC">#REF!</definedName>
    <definedName name="SPECSUMMARY">#REF!</definedName>
    <definedName name="srtg">#REF!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T" localSheetId="0">SUBTOTAL(103,#REF!)+1-SUBTOTAL(103,subBullets)</definedName>
    <definedName name="STT" localSheetId="1">SUBTOTAL(103,#REF!)+1-SUBTOTAL(103,subBullets)</definedName>
    <definedName name="STT" localSheetId="2">SUBTOTAL(103,#REF!)+1-SUBTOTAL(103,subBullets)</definedName>
    <definedName name="STT" localSheetId="3">SUBTOTAL(103,'THUYẾT MINH'!$B$7:B1048576)+1-SUBTOTAL(103,'THUYẾT MINH'!subBullets)</definedName>
    <definedName name="STT">SUBTOTAL(103,#REF!)+1-SUBTOTAL(103,subBullets)</definedName>
    <definedName name="SU" localSheetId="3">#REF!</definedName>
    <definedName name="SU">#REF!</definedName>
    <definedName name="sub" localSheetId="3">#REF!</definedName>
    <definedName name="sub">#REF!</definedName>
    <definedName name="subBullets" localSheetId="3">'THUYẾT MINH'!$B$49:$B$223</definedName>
    <definedName name="subBullets">#REF!</definedName>
    <definedName name="subSTT" localSheetId="3">CONCATENATE("2.",SUBTOTAL(103,'THUYẾT MINH'!$B1:$B$46))</definedName>
    <definedName name="subSTT">CONCATENATE("2.",SUBTOTAL(103,#REF!))</definedName>
    <definedName name="SUMMARY">#REF!</definedName>
    <definedName name="sur">#REF!</definedName>
    <definedName name="t" localSheetId="0" hidden="1">{#N/A,#N/A,FALSE,"Chi tiÆt"}</definedName>
    <definedName name="t" localSheetId="1" hidden="1">{#N/A,#N/A,FALSE,"Chi tiÆt"}</definedName>
    <definedName name="t" localSheetId="2" hidden="1">{#N/A,#N/A,FALSE,"Chi tiÆt"}</definedName>
    <definedName name="t" localSheetId="3" hidden="1">{#N/A,#N/A,FALSE,"Chi tiÆt"}</definedName>
    <definedName name="t" hidden="1">{#N/A,#N/A,FALSE,"Chi tiÆt"}</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æng_c_ng_ty_l__ng_thùc_miÒn_nam">"quy1"</definedName>
    <definedName name="Taikhoan">#REF!</definedName>
    <definedName name="TaxTV">10%</definedName>
    <definedName name="TaxXL">5%</definedName>
    <definedName name="TBA">#REF!</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enck">#REF!</definedName>
    <definedName name="TIENLUONG">#REF!</definedName>
    <definedName name="TITAN">#REF!</definedName>
    <definedName name="Tkco1">#REF!</definedName>
    <definedName name="Tkno1">#REF!</definedName>
    <definedName name="TKP">#REF!</definedName>
    <definedName name="TLAC120">#REF!</definedName>
    <definedName name="TLAC35">#REF!</definedName>
    <definedName name="TLAC50">#REF!</definedName>
    <definedName name="TLAC70">#REF!</definedName>
    <definedName name="TLAC95">#REF!</definedName>
    <definedName name="Tong_co">#REF!</definedName>
    <definedName name="Tong_no">#REF!</definedName>
    <definedName name="tongbt">#REF!</definedName>
    <definedName name="tongdientich">#REF!</definedName>
    <definedName name="tongthep">#REF!</definedName>
    <definedName name="TPLRP">#REF!</definedName>
    <definedName name="ts">#REF!</definedName>
    <definedName name="tsI">#REF!</definedName>
    <definedName name="tt" localSheetId="0" hidden="1">{"'Sheet1'!$L$16"}</definedName>
    <definedName name="tt" localSheetId="1" hidden="1">{"'Sheet1'!$L$16"}</definedName>
    <definedName name="tt" localSheetId="2" hidden="1">{"'Sheet1'!$L$16"}</definedName>
    <definedName name="tt" localSheetId="3" hidden="1">{"'Sheet1'!$L$16"}</definedName>
    <definedName name="tt" hidden="1">{"'Sheet1'!$L$16"}</definedName>
    <definedName name="TT_1P">#REF!</definedName>
    <definedName name="TT_3p">#REF!</definedName>
    <definedName name="ttronmk">#REF!</definedName>
    <definedName name="tv75nc">#REF!</definedName>
    <definedName name="tv75vl">#REF!</definedName>
    <definedName name="Ty_gia">#REF!</definedName>
    <definedName name="Ty_gia_yen">#REF!</definedName>
    <definedName name="TH" localSheetId="0" hidden="1">{"'Sheet1'!$L$16"}</definedName>
    <definedName name="TH" localSheetId="1" hidden="1">{"'Sheet1'!$L$16"}</definedName>
    <definedName name="TH" localSheetId="2" hidden="1">{"'Sheet1'!$L$16"}</definedName>
    <definedName name="TH" localSheetId="3" hidden="1">{"'Sheet1'!$L$16"}</definedName>
    <definedName name="TH" hidden="1">{"'Sheet1'!$L$16"}</definedName>
    <definedName name="thanhtien">#REF!</definedName>
    <definedName name="thepto">#REF!</definedName>
    <definedName name="thetichck">#REF!</definedName>
    <definedName name="THGO1pnc">#REF!</definedName>
    <definedName name="thht">#REF!</definedName>
    <definedName name="thinghiem">#REF!</definedName>
    <definedName name="thkp3">#REF!</definedName>
    <definedName name="thtich1">#REF!</definedName>
    <definedName name="thtich2">#REF!</definedName>
    <definedName name="thtich4">#REF!</definedName>
    <definedName name="thtich5">#REF!</definedName>
    <definedName name="thtt">#REF!</definedName>
    <definedName name="thue">#REF!</definedName>
    <definedName name="thuÕ" localSheetId="0">{"Book1"}</definedName>
    <definedName name="thuÕ" localSheetId="1">{"Book1"}</definedName>
    <definedName name="thuÕ" localSheetId="2">{"Book1"}</definedName>
    <definedName name="thuÕ" localSheetId="3">{"Book1"}</definedName>
    <definedName name="thuÕ">{"Book1"}</definedName>
    <definedName name="traA103">#REF!</definedName>
    <definedName name="TRADE2">#REF!</definedName>
    <definedName name="tramatcong1">#REF!</definedName>
    <definedName name="tramatcong2">#REF!</definedName>
    <definedName name="tranhietdo">#REF!</definedName>
    <definedName name="u">#REF!</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ARIINST">#REF!</definedName>
    <definedName name="VARIPURC">#REF!</definedName>
    <definedName name="vccot">#REF!</definedName>
    <definedName name="vcdc">#REF!</definedName>
    <definedName name="vct">#REF!</definedName>
    <definedName name="VCTT">#REF!</definedName>
    <definedName name="VCHT">#REF!</definedName>
    <definedName name="vd3p">#REF!</definedName>
    <definedName name="vl1p">#REF!</definedName>
    <definedName name="vl3p">#REF!</definedName>
    <definedName name="Vlcap0.7">#REF!</definedName>
    <definedName name="VLcap1">#REF!</definedName>
    <definedName name="vldn400">#REF!</definedName>
    <definedName name="vldn600">#REF!</definedName>
    <definedName name="VLIEU">#REF!</definedName>
    <definedName name="vltram">#REF!</definedName>
    <definedName name="vr3p">#REF!</definedName>
    <definedName name="vt">#REF!</definedName>
    <definedName name="Vu">#REF!</definedName>
    <definedName name="W">#REF!</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hidden="1">{#N/A,#N/A,FALSE,"Chi tiÆt"}</definedName>
    <definedName name="x1pind">#REF!</definedName>
    <definedName name="x1pint">#REF!</definedName>
    <definedName name="x1ping">#REF!</definedName>
    <definedName name="x2_">#REF!</definedName>
    <definedName name="XA">#REF!</definedName>
    <definedName name="XCCT">0.5</definedName>
    <definedName name="xfco">#REF!</definedName>
    <definedName name="xfco3p">#REF!</definedName>
    <definedName name="xfcotnc">#REF!</definedName>
    <definedName name="xfcotvl">#REF!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nc3p">#REF!</definedName>
    <definedName name="xint1p">#REF!</definedName>
    <definedName name="xinvl3p">#REF!</definedName>
    <definedName name="xing1p">#REF!</definedName>
    <definedName name="xingnc1p">#REF!</definedName>
    <definedName name="xingvl1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RefColumnsCount" hidden="1">5</definedName>
    <definedName name="XRefCopyRangeCount" hidden="1">6</definedName>
    <definedName name="XRefPasteRangeCount" hidden="1">5</definedName>
    <definedName name="Ý_kiến">#REF!</definedName>
    <definedName name="YKien">#REF!</definedName>
    <definedName name="Z">#REF!</definedName>
    <definedName name="ZYX">#REF!</definedName>
    <definedName name="ZZZ">#REF!</definedName>
  </definedNames>
  <calcPr calcId="124519"/>
</workbook>
</file>

<file path=xl/calcChain.xml><?xml version="1.0" encoding="utf-8"?>
<calcChain xmlns="http://schemas.openxmlformats.org/spreadsheetml/2006/main">
  <c r="AC671" i="11"/>
  <c r="U666"/>
  <c r="U664"/>
  <c r="AC661"/>
  <c r="U661"/>
  <c r="U660"/>
  <c r="U670" s="1"/>
  <c r="U657"/>
  <c r="U655"/>
  <c r="U654"/>
  <c r="U653"/>
  <c r="U652"/>
  <c r="AC651"/>
  <c r="U651"/>
  <c r="AC650"/>
  <c r="AC660" s="1"/>
  <c r="AC670" s="1"/>
  <c r="U650"/>
  <c r="AC642"/>
  <c r="L640"/>
  <c r="L642" s="1"/>
  <c r="P630"/>
  <c r="I630"/>
  <c r="AD629"/>
  <c r="AD628"/>
  <c r="AD630" s="1"/>
  <c r="AD627"/>
  <c r="AD626"/>
  <c r="I626"/>
  <c r="W623"/>
  <c r="P623"/>
  <c r="I623"/>
  <c r="AD622"/>
  <c r="AD623" s="1"/>
  <c r="AD621"/>
  <c r="AD620"/>
  <c r="AD619"/>
  <c r="I619"/>
  <c r="I615"/>
  <c r="AC614"/>
  <c r="AC613"/>
  <c r="AC612"/>
  <c r="AC611"/>
  <c r="V611"/>
  <c r="V610"/>
  <c r="V615" s="1"/>
  <c r="I607"/>
  <c r="AC606"/>
  <c r="AC605"/>
  <c r="AC604"/>
  <c r="V603"/>
  <c r="AC603" s="1"/>
  <c r="AC602"/>
  <c r="V602"/>
  <c r="V607" s="1"/>
  <c r="AD581"/>
  <c r="W581"/>
  <c r="AD576"/>
  <c r="W576"/>
  <c r="AD573"/>
  <c r="X573"/>
  <c r="R573"/>
  <c r="L573"/>
  <c r="AC558"/>
  <c r="U558"/>
  <c r="AC557"/>
  <c r="AC556"/>
  <c r="AC555"/>
  <c r="AC554"/>
  <c r="AC553"/>
  <c r="AC552"/>
  <c r="AC559" s="1"/>
  <c r="U552"/>
  <c r="U559" s="1"/>
  <c r="AC549"/>
  <c r="U549"/>
  <c r="AC547"/>
  <c r="U547"/>
  <c r="U543"/>
  <c r="AC542"/>
  <c r="AC551" s="1"/>
  <c r="U542"/>
  <c r="U551" s="1"/>
  <c r="U536"/>
  <c r="AC533"/>
  <c r="AC534" s="1"/>
  <c r="AC538" s="1"/>
  <c r="AC532"/>
  <c r="U531"/>
  <c r="U530" s="1"/>
  <c r="U532" s="1"/>
  <c r="U533" s="1"/>
  <c r="U534" s="1"/>
  <c r="U538" s="1"/>
  <c r="AC530"/>
  <c r="U528"/>
  <c r="AC527"/>
  <c r="U527"/>
  <c r="AC524"/>
  <c r="U524"/>
  <c r="U523"/>
  <c r="U521"/>
  <c r="U520"/>
  <c r="AC519"/>
  <c r="U519"/>
  <c r="AC516"/>
  <c r="U516"/>
  <c r="U515"/>
  <c r="U513"/>
  <c r="U512"/>
  <c r="AC508"/>
  <c r="U507"/>
  <c r="U506"/>
  <c r="U505"/>
  <c r="U556" s="1"/>
  <c r="U504"/>
  <c r="U503"/>
  <c r="U502"/>
  <c r="U553" s="1"/>
  <c r="U501"/>
  <c r="AC497"/>
  <c r="U496"/>
  <c r="U495"/>
  <c r="U557" s="1"/>
  <c r="U494"/>
  <c r="U555" s="1"/>
  <c r="U493"/>
  <c r="U554" s="1"/>
  <c r="U492"/>
  <c r="U491"/>
  <c r="AC486"/>
  <c r="U486"/>
  <c r="U483"/>
  <c r="AC478"/>
  <c r="U478"/>
  <c r="U476"/>
  <c r="AC475"/>
  <c r="AC482" s="1"/>
  <c r="AC470"/>
  <c r="AC463"/>
  <c r="AC461"/>
  <c r="AC460"/>
  <c r="U460"/>
  <c r="U461" s="1"/>
  <c r="AC459"/>
  <c r="AC476" s="1"/>
  <c r="U459"/>
  <c r="AC458"/>
  <c r="U458"/>
  <c r="U475" s="1"/>
  <c r="AC454"/>
  <c r="U454"/>
  <c r="AC452"/>
  <c r="U452"/>
  <c r="AC451"/>
  <c r="U451"/>
  <c r="AC447"/>
  <c r="U447"/>
  <c r="AC440"/>
  <c r="U440"/>
  <c r="AC408"/>
  <c r="U408"/>
  <c r="AC407"/>
  <c r="U407"/>
  <c r="Z402"/>
  <c r="AG400" s="1"/>
  <c r="P402"/>
  <c r="W400"/>
  <c r="AG398"/>
  <c r="W398"/>
  <c r="AD391"/>
  <c r="AD390"/>
  <c r="AD389"/>
  <c r="AD388"/>
  <c r="AD387"/>
  <c r="Y386"/>
  <c r="Y392" s="1"/>
  <c r="Y394" s="1"/>
  <c r="J386"/>
  <c r="J392" s="1"/>
  <c r="J394" s="1"/>
  <c r="D386"/>
  <c r="D392" s="1"/>
  <c r="Y385"/>
  <c r="T385"/>
  <c r="T386" s="1"/>
  <c r="T392" s="1"/>
  <c r="T394" s="1"/>
  <c r="O385"/>
  <c r="O386" s="1"/>
  <c r="O392" s="1"/>
  <c r="O394" s="1"/>
  <c r="J385"/>
  <c r="D385"/>
  <c r="AC409" s="1"/>
  <c r="AC412" s="1"/>
  <c r="AD384"/>
  <c r="AD383"/>
  <c r="AD382"/>
  <c r="AD381"/>
  <c r="AD380"/>
  <c r="AD379"/>
  <c r="AC372"/>
  <c r="V372"/>
  <c r="V363"/>
  <c r="V357" s="1"/>
  <c r="V364" s="1"/>
  <c r="AC357"/>
  <c r="AC364" s="1"/>
  <c r="AC346"/>
  <c r="V346"/>
  <c r="AC338"/>
  <c r="V338"/>
  <c r="AC330"/>
  <c r="V330"/>
  <c r="AC315"/>
  <c r="V315"/>
  <c r="AC301"/>
  <c r="V301"/>
  <c r="Y289"/>
  <c r="T289"/>
  <c r="AD286"/>
  <c r="AD285"/>
  <c r="AD284" s="1"/>
  <c r="Y284"/>
  <c r="Y287" s="1"/>
  <c r="T284"/>
  <c r="T287" s="1"/>
  <c r="AD283"/>
  <c r="AD282"/>
  <c r="AD279"/>
  <c r="AD278"/>
  <c r="Y278"/>
  <c r="Y280" s="1"/>
  <c r="Y290" s="1"/>
  <c r="T278"/>
  <c r="AD277"/>
  <c r="AD276"/>
  <c r="AD275"/>
  <c r="AD274"/>
  <c r="AD273" s="1"/>
  <c r="Y273"/>
  <c r="T273"/>
  <c r="T280" s="1"/>
  <c r="T290" s="1"/>
  <c r="AD272"/>
  <c r="AD280" s="1"/>
  <c r="AD263"/>
  <c r="Y263"/>
  <c r="T263"/>
  <c r="O263"/>
  <c r="J263"/>
  <c r="AD260"/>
  <c r="AD258"/>
  <c r="AD257"/>
  <c r="AD256"/>
  <c r="AD255" s="1"/>
  <c r="Y255"/>
  <c r="Y259" s="1"/>
  <c r="Y261" s="1"/>
  <c r="T255"/>
  <c r="T259" s="1"/>
  <c r="T261" s="1"/>
  <c r="O255"/>
  <c r="J255"/>
  <c r="AD254"/>
  <c r="AD253"/>
  <c r="Y252"/>
  <c r="T252"/>
  <c r="O252"/>
  <c r="O259" s="1"/>
  <c r="O261" s="1"/>
  <c r="J252"/>
  <c r="AD252" s="1"/>
  <c r="AD251"/>
  <c r="AD248"/>
  <c r="AD246"/>
  <c r="AD245"/>
  <c r="AD244"/>
  <c r="AD243" s="1"/>
  <c r="Y243"/>
  <c r="T243"/>
  <c r="O243"/>
  <c r="J243"/>
  <c r="AD242"/>
  <c r="AD241"/>
  <c r="AD240"/>
  <c r="AD239" s="1"/>
  <c r="Y239"/>
  <c r="Y247" s="1"/>
  <c r="T239"/>
  <c r="T247" s="1"/>
  <c r="O239"/>
  <c r="O247" s="1"/>
  <c r="J239"/>
  <c r="J247" s="1"/>
  <c r="AD238"/>
  <c r="AC231"/>
  <c r="V231"/>
  <c r="V226"/>
  <c r="V225"/>
  <c r="AC223"/>
  <c r="V223"/>
  <c r="AC205"/>
  <c r="V205"/>
  <c r="AC201"/>
  <c r="V201"/>
  <c r="V198"/>
  <c r="AC197"/>
  <c r="V197"/>
  <c r="V195"/>
  <c r="AC191"/>
  <c r="AC198" s="1"/>
  <c r="V191"/>
  <c r="AC189"/>
  <c r="AC211" s="1"/>
  <c r="V189"/>
  <c r="V211" s="1"/>
  <c r="V295" s="1"/>
  <c r="AC186"/>
  <c r="V186"/>
  <c r="AC182"/>
  <c r="AC190" s="1"/>
  <c r="AC212" s="1"/>
  <c r="V182"/>
  <c r="V190" s="1"/>
  <c r="V212" s="1"/>
  <c r="V296" s="1"/>
  <c r="AC181"/>
  <c r="V181"/>
  <c r="AC179"/>
  <c r="V179"/>
  <c r="A168"/>
  <c r="A160"/>
  <c r="A129"/>
  <c r="A116"/>
  <c r="A112"/>
  <c r="A106"/>
  <c r="A100"/>
  <c r="A97"/>
  <c r="A87"/>
  <c r="A79"/>
  <c r="A74"/>
  <c r="A71"/>
  <c r="A60"/>
  <c r="A50"/>
  <c r="A47"/>
  <c r="E89" i="8"/>
  <c r="E88" s="1"/>
  <c r="E78"/>
  <c r="E66"/>
  <c r="E65" s="1"/>
  <c r="E106" s="1"/>
  <c r="E58"/>
  <c r="E53"/>
  <c r="E50"/>
  <c r="E46"/>
  <c r="E43"/>
  <c r="E40"/>
  <c r="E39" s="1"/>
  <c r="E33"/>
  <c r="E32" s="1"/>
  <c r="E27"/>
  <c r="E24"/>
  <c r="E17"/>
  <c r="E14"/>
  <c r="E11"/>
  <c r="E10" s="1"/>
  <c r="Y264" i="11" l="1"/>
  <c r="Y249"/>
  <c r="AC296"/>
  <c r="AC226"/>
  <c r="AC225"/>
  <c r="AC295"/>
  <c r="T264"/>
  <c r="T249"/>
  <c r="AC425"/>
  <c r="AC427" s="1"/>
  <c r="U409"/>
  <c r="U412" s="1"/>
  <c r="U425" s="1"/>
  <c r="U427" s="1"/>
  <c r="U490"/>
  <c r="U500" s="1"/>
  <c r="U511" s="1"/>
  <c r="U482"/>
  <c r="V321"/>
  <c r="V335" s="1"/>
  <c r="V351" s="1"/>
  <c r="V311"/>
  <c r="V310"/>
  <c r="V320"/>
  <c r="V334" s="1"/>
  <c r="O264"/>
  <c r="O249"/>
  <c r="AC491"/>
  <c r="AC501" s="1"/>
  <c r="AC483"/>
  <c r="J249"/>
  <c r="J264"/>
  <c r="AD249"/>
  <c r="AC607"/>
  <c r="AD247"/>
  <c r="AD287"/>
  <c r="AD290" s="1"/>
  <c r="D394"/>
  <c r="AD392"/>
  <c r="AD394" s="1"/>
  <c r="AC490"/>
  <c r="AC500" s="1"/>
  <c r="AC511" s="1"/>
  <c r="U508"/>
  <c r="J259"/>
  <c r="AD289"/>
  <c r="AD385"/>
  <c r="AD386" s="1"/>
  <c r="AC610"/>
  <c r="AC615" s="1"/>
  <c r="U497"/>
  <c r="E63" i="8"/>
  <c r="E43" i="10"/>
  <c r="E35"/>
  <c r="E11"/>
  <c r="E17" s="1"/>
  <c r="E26" s="1"/>
  <c r="E44" s="1"/>
  <c r="E47" s="1"/>
  <c r="G22" i="9"/>
  <c r="G11"/>
  <c r="G13" s="1"/>
  <c r="G19" s="1"/>
  <c r="G24" s="1"/>
  <c r="G27" s="1"/>
  <c r="E22"/>
  <c r="E11"/>
  <c r="E13" s="1"/>
  <c r="E19" s="1"/>
  <c r="E24" s="1"/>
  <c r="E27" s="1"/>
  <c r="D89" i="8"/>
  <c r="D88" s="1"/>
  <c r="D78"/>
  <c r="D66"/>
  <c r="D58"/>
  <c r="D53"/>
  <c r="D50"/>
  <c r="D46"/>
  <c r="D43"/>
  <c r="D40"/>
  <c r="D33"/>
  <c r="D27"/>
  <c r="D24"/>
  <c r="D17"/>
  <c r="D14"/>
  <c r="D11"/>
  <c r="D43" i="10"/>
  <c r="D35"/>
  <c r="D11"/>
  <c r="D17" s="1"/>
  <c r="D26" s="1"/>
  <c r="F22" i="9"/>
  <c r="D22"/>
  <c r="F11"/>
  <c r="F13" s="1"/>
  <c r="F19" s="1"/>
  <c r="F24" s="1"/>
  <c r="F27" s="1"/>
  <c r="D11"/>
  <c r="D13" s="1"/>
  <c r="D19" s="1"/>
  <c r="U426" i="11" l="1"/>
  <c r="U431"/>
  <c r="U430" s="1"/>
  <c r="AC520"/>
  <c r="AC528" s="1"/>
  <c r="AC543" s="1"/>
  <c r="AC512"/>
  <c r="AC321"/>
  <c r="AC335" s="1"/>
  <c r="AC351" s="1"/>
  <c r="AC311"/>
  <c r="AD259"/>
  <c r="AD261" s="1"/>
  <c r="J261"/>
  <c r="V350"/>
  <c r="V368" s="1"/>
  <c r="V342"/>
  <c r="AC431"/>
  <c r="AC430" s="1"/>
  <c r="AC426"/>
  <c r="AD264"/>
  <c r="AC310"/>
  <c r="AC320"/>
  <c r="AC334" s="1"/>
  <c r="D44" i="10"/>
  <c r="D47" s="1"/>
  <c r="D24" i="9"/>
  <c r="D27" s="1"/>
  <c r="D65" i="8"/>
  <c r="D39"/>
  <c r="D32"/>
  <c r="D10"/>
  <c r="D106"/>
  <c r="AC350" i="11" l="1"/>
  <c r="AC368" s="1"/>
  <c r="AC342"/>
  <c r="D63" i="8"/>
</calcChain>
</file>

<file path=xl/comments1.xml><?xml version="1.0" encoding="utf-8"?>
<comments xmlns="http://schemas.openxmlformats.org/spreadsheetml/2006/main">
  <authors>
    <author>Cong</author>
  </authors>
  <commentList>
    <comment ref="AC599" authorId="0">
      <text>
        <r>
          <rPr>
            <b/>
            <sz val="9"/>
            <color indexed="81"/>
            <rFont val="Tahoma"/>
            <family val="2"/>
          </rPr>
          <t>Cong:</t>
        </r>
        <r>
          <rPr>
            <sz val="9"/>
            <color indexed="81"/>
            <rFont val="Tahoma"/>
            <family val="2"/>
          </rPr>
          <t xml:space="preserve">
</t>
        </r>
      </text>
    </comment>
  </commentList>
</comments>
</file>

<file path=xl/sharedStrings.xml><?xml version="1.0" encoding="utf-8"?>
<sst xmlns="http://schemas.openxmlformats.org/spreadsheetml/2006/main" count="985" uniqueCount="767">
  <si>
    <t>Địa chỉ: Số 348 Giải Phóng, Phương Liệt, Thanh Xuân, Hà Nội</t>
  </si>
  <si>
    <t>Báo cáo tài chính</t>
  </si>
  <si>
    <t>Tel: .............       Fax: .............</t>
  </si>
  <si>
    <t>Mẫu số ......</t>
  </si>
  <si>
    <t>Chỉ tiêu</t>
  </si>
  <si>
    <t>Mã chỉ tiêu</t>
  </si>
  <si>
    <t>Thuyết minh</t>
  </si>
  <si>
    <t>Số cuối kỳ</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</si>
  <si>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</si>
  <si>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</si>
  <si>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</si>
  <si>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</si>
  <si>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</si>
  <si>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</si>
  <si>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</si>
  <si>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</si>
  <si>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</si>
  <si>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</si>
  <si>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</si>
  <si>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</si>
  <si>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</si>
  <si>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</si>
  <si>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</si>
  <si>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</si>
  <si>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</si>
  <si>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</si>
  <si>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</si>
  <si>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</si>
  <si>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</si>
  <si>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</si>
  <si>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</si>
  <si>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</si>
  <si>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</si>
  <si>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</si>
  <si>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</si>
  <si>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</si>
  <si>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</si>
  <si>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</si>
  <si>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</si>
  <si>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</si>
  <si>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</si>
  <si>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</si>
  <si>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</si>
  <si>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</si>
  <si>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</si>
  <si>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</si>
  <si>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</si>
  <si>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</si>
  <si>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</si>
  <si>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</si>
  <si>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</si>
  <si>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</si>
  <si>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</si>
  <si>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</si>
  <si>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</si>
  <si>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</si>
  <si>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</si>
  <si>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</si>
  <si>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</si>
  <si>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</si>
  <si>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</si>
  <si>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</si>
  <si>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</si>
  <si>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</si>
  <si>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</si>
  <si>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</si>
  <si>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</si>
  <si>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</si>
  <si>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</si>
  <si>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</si>
  <si>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</si>
  <si>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</si>
  <si>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</si>
  <si>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</si>
  <si>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</si>
  <si>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</si>
  <si>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</si>
  <si>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</si>
  <si>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</si>
  <si>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</si>
  <si>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</si>
  <si>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</si>
  <si>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</si>
  <si>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</si>
  <si>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</si>
  <si>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</si>
  <si>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</si>
  <si>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</si>
  <si>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</si>
  <si>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</si>
  <si>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</si>
  <si>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</si>
  <si>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</si>
  <si>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</si>
  <si>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</si>
  <si>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</si>
  <si>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</si>
  <si>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</si>
  <si>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</si>
  <si>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</si>
  <si>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</si>
  <si>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</si>
  <si>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</si>
  <si>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</si>
  <si>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</si>
  <si>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</si>
  <si>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</si>
  <si>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</si>
  <si>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</si>
  <si>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</si>
  <si>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</si>
  <si>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</si>
  <si>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</si>
  <si>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</si>
  <si>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</si>
  <si>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</si>
  <si>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</si>
  <si>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</si>
  <si>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</si>
  <si>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</si>
  <si>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</si>
  <si>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</si>
  <si>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</si>
  <si>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</si>
  <si>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</si>
  <si>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</si>
  <si>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</si>
  <si>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</si>
  <si>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</si>
  <si>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</si>
  <si>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</si>
  <si>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</si>
  <si>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</si>
  <si>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</si>
  <si>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</si>
  <si>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</si>
  <si>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</si>
  <si>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</si>
  <si>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</si>
  <si>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</si>
  <si>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</si>
  <si>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</si>
  <si>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</si>
  <si>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</si>
  <si>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</si>
  <si>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</si>
  <si>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</si>
  <si>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</si>
  <si>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</si>
  <si>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</si>
  <si>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</si>
  <si>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</si>
  <si>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</si>
  <si>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</si>
  <si>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</si>
  <si>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</si>
  <si>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</si>
  <si>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</si>
  <si>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</si>
  <si>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</si>
  <si>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</si>
  <si>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</si>
  <si>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</si>
  <si>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</si>
  <si>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</si>
  <si>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</si>
  <si>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</si>
  <si>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</si>
  <si>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</si>
  <si>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</si>
  <si>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</si>
  <si>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</si>
  <si>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</si>
  <si>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</si>
  <si>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</si>
  <si>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</si>
  <si>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</si>
  <si>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</si>
  <si>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</si>
  <si>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</si>
  <si>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</si>
  <si>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</si>
  <si>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</si>
  <si>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</si>
  <si>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</si>
  <si>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</si>
  <si>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</si>
  <si>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</si>
  <si>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</si>
  <si>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</si>
  <si>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</si>
  <si>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</si>
  <si>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</si>
  <si>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</si>
  <si>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</si>
  <si>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</si>
  <si>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</si>
  <si>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</si>
  <si>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</si>
  <si>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</si>
  <si>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</si>
  <si>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</si>
  <si>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</si>
  <si>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</si>
  <si>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</si>
  <si>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</si>
  <si>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5. Ngoại tệ các loại</t>
  </si>
  <si>
    <t>05</t>
  </si>
  <si>
    <t>6. Dự toán chi sự nghiệp, dự án</t>
  </si>
  <si>
    <t>06</t>
  </si>
  <si>
    <t>10</t>
  </si>
  <si>
    <t>11</t>
  </si>
  <si>
    <t>12</t>
  </si>
  <si>
    <t>13</t>
  </si>
  <si>
    <t>14</t>
  </si>
  <si>
    <t>15</t>
  </si>
  <si>
    <t>16</t>
  </si>
  <si>
    <t>CÔNG TY CỔ PHẦN VICEM THƯƠNG MẠI XI MĂNG</t>
  </si>
  <si>
    <t>Quý này năm nay</t>
  </si>
  <si>
    <t>Quý này năm trước</t>
  </si>
  <si>
    <t>Số lũy kế từ đầu năm đến cuối quý này (Năm nay)</t>
  </si>
  <si>
    <t>Số lũy kế từ đầu năm đến cuối quý này (Năm trước)</t>
  </si>
  <si>
    <t>1. Doanh thu bán hàng và cung cấp dịch vụ</t>
  </si>
  <si>
    <t>2. Các khoản giảm trừ doanh thu</t>
  </si>
  <si>
    <t>3. Doanh thu thuần về bán hàng và cung cấp dịch vụ (10 = 01 - 02)</t>
  </si>
  <si>
    <t>4. Giá vốn hàng bán</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</si>
  <si>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</si>
  <si>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</si>
  <si>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</si>
  <si>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</si>
  <si>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</si>
  <si>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</si>
  <si>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</si>
  <si>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</si>
  <si>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</si>
  <si>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</si>
  <si>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</si>
  <si>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</si>
  <si>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</si>
  <si>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</si>
  <si>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</si>
  <si>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</si>
  <si>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</si>
  <si>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</si>
  <si>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</si>
  <si>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</si>
  <si>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14. Phần lãi lỗ trong công ty liên kết, liên doanh</t>
  </si>
  <si>
    <t>45</t>
  </si>
  <si>
    <t>15. Tổng lợi nhuận kế toán trước thuế(50=30+40)</t>
  </si>
  <si>
    <t>50</t>
  </si>
  <si>
    <t>16. Chi phí thuế TNDN hiện hành</t>
  </si>
  <si>
    <t>51</t>
  </si>
  <si>
    <t>17. Chi phí thuế TNDN hoãn lại</t>
  </si>
  <si>
    <t>52</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</si>
  <si>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</si>
  <si>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</si>
  <si>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</si>
  <si>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</si>
  <si>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</si>
  <si>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</si>
  <si>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</si>
  <si>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</si>
  <si>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I. Lưu chuyển tiền từ hoạt động kinh doanh</t>
  </si>
  <si>
    <t>1. Lợi nhuận trước thuế</t>
  </si>
  <si>
    <t>2. Điều chỉnh cho các khoản</t>
  </si>
  <si>
    <t>- Khấu hao TSCĐ</t>
  </si>
  <si>
    <t>- Các khoản dự phòng</t>
  </si>
  <si>
    <t>- Lãi, lỗ chênh lệch tỷ giá hối đoái chưa thực hiện</t>
  </si>
  <si>
    <t>- Lãi, lỗ từ hoạt động đầu tư</t>
  </si>
  <si>
    <t xml:space="preserve">- Chi phí lãi vay </t>
  </si>
  <si>
    <t>3. Lợi nhuận từ hoạt động kinh doanh trước thay đổi vốn  lưu động</t>
  </si>
  <si>
    <t>08</t>
  </si>
  <si>
    <t>- Tăng, giảm các khoản phải thu</t>
  </si>
  <si>
    <t>09</t>
  </si>
  <si>
    <t>- Tăng, giảm hàng tồn kho</t>
  </si>
  <si>
    <t xml:space="preserve">- Tăng, giảm các khoản phải trả (Không kể lãi vay phải trả, thuế thu nhập doanh nghiệp phải nộp) </t>
  </si>
  <si>
    <t xml:space="preserve">- Tăng, giảm chi phí trả trước </t>
  </si>
  <si>
    <t>- Tiền lãi vay đã trả</t>
  </si>
  <si>
    <t>- Thuế thu nhập doanh nghiệp đã nộp</t>
  </si>
  <si>
    <t>- Tiền thu khác từ hoạt động kinh doanh</t>
  </si>
  <si>
    <t>-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</si>
  <si>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</si>
  <si>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</si>
  <si>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</si>
  <si>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</si>
  <si>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</si>
  <si>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</si>
  <si>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</si>
  <si>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</si>
  <si>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</si>
  <si>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</si>
  <si>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</si>
  <si>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</si>
  <si>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</si>
  <si>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</si>
  <si>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</si>
  <si>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</si>
  <si>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</si>
  <si>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</si>
  <si>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</si>
  <si>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</si>
  <si>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</si>
  <si>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</si>
  <si>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</si>
  <si>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</si>
  <si>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</si>
  <si>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</si>
  <si>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</si>
  <si>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</si>
  <si>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Lũy kế từ đầu năm đến cuối quý này (Năm nay)</t>
  </si>
  <si>
    <t>Lũy kế từ đầu năm đến cuối quý này (Năm trước)</t>
  </si>
  <si>
    <t>Quý 3 năm tài chính 2014</t>
  </si>
  <si>
    <t>BÁO CÁO LƯU CHUYỂN TIỀN TỆ - PPGT - QUÝ 3 NĂM 2014</t>
  </si>
  <si>
    <t>BẢNG CÂN ĐỐI KẾ TOÁN - QUÝ 3 NĂM 2014</t>
  </si>
  <si>
    <t>BÁO CÁO KẾT QUẢ KINH DOANH - QUÝ 3 NĂM 2014</t>
  </si>
  <si>
    <t xml:space="preserve">Báo cáo tài chính </t>
  </si>
  <si>
    <t>Địa chỉ: Số 348, Giải Phóng, Phương Liệt, Thanh Xuân, Hà Nội</t>
  </si>
  <si>
    <t>cho kỳ kế toán kết thúc ngày 30/09/2014</t>
  </si>
  <si>
    <t>THUYẾT MINH BÁO CÁO TÀI CHÍNH</t>
  </si>
  <si>
    <t>Kỳ kế toán kết thúc ngày 30 tháng 09 năm 2014</t>
  </si>
  <si>
    <t>.</t>
  </si>
  <si>
    <t>THÔNG TIN CHUNG</t>
  </si>
  <si>
    <t>Hình thức sở hữu vốn</t>
  </si>
  <si>
    <t>Công ty Cổ phần Vicem Thương Mại Xi Măng là Công ty được chuyển đổi từ DNNN Công ty Vật tư kỹ thuật xi măng theo QĐ số 803/QĐ-BXD ngày 28/05/2007 Của Bộ Xây Dựng theo giấy chứng nhận đăng ký kinh doanh số 0103018236 ngày 02 tháng 07 năm 2007 do Sở kế hoạch và Đầu tư Thành Phố Hà Nội cấp, đăng ký thay đổi lần hai ngày 29 tháng 05 năm 2008.</t>
  </si>
  <si>
    <t xml:space="preserve">Công ty được đổi tên thành Công ty Cổ phần VICEM Thương Mại Xi măng theo giấy đăng ký kinh doanh số 0100105694 ngày 15 tháng 09 năm 2011 do Sở Kế hoạch và Đầu tư Thành Phố Hà Nội cấp. </t>
  </si>
  <si>
    <t>Trụ sở chính của Công ty: Số 348 – Giải Phóng – Thanh Xuân – Hà Nội</t>
  </si>
  <si>
    <t>Vốn điều lệ của Công ty là 60 tỷ  ( Sáu mươi tỷ đồng )</t>
  </si>
  <si>
    <t>Đơn vị trực thuộc</t>
  </si>
  <si>
    <t>Địa chỉ</t>
  </si>
  <si>
    <t>Hoạt động kinh doanh chính</t>
  </si>
  <si>
    <t xml:space="preserve">Chi nhánh: </t>
  </si>
  <si>
    <t>Chi nhánh Số 1</t>
  </si>
  <si>
    <t>Số 334, đường Ngọc Thuỵ, tổ 18, phường Ngọc Thuỵ, quận Long Biên, Thành phố Hà Nội</t>
  </si>
  <si>
    <t>Bán Xi Măng</t>
  </si>
  <si>
    <t>Chi nhánh Số 2</t>
  </si>
  <si>
    <t>Số 11, Ngõ 122, phố Vĩnh Tuy, phường Vĩnh Tuy, quận Hai Bà Trưng, Thành phố  Hà Nội</t>
  </si>
  <si>
    <t>Chi nhánh Số 3</t>
  </si>
  <si>
    <t>Số 73, phố Đăng Xuân Bảng, phường Đại Kim, quận Hoàng Mai, Thành phố  Hà Nội</t>
  </si>
  <si>
    <t>Chi nhánh Số 4</t>
  </si>
  <si>
    <t>Số 116, Ngõ 203, đường Hoàng Quốc Việt, phường Nghĩa Đô, quận Cầu Giấy, Thành phố  Hà Nội</t>
  </si>
  <si>
    <t>Chi nhánh Số 5</t>
  </si>
  <si>
    <t>Số 11C, Ngõ 1, Phan Đình Giót, phường Phương Liệt, quận Thanh Xuân, TP Hà Nội</t>
  </si>
  <si>
    <t>Chi nhánh Thái Nguyên</t>
  </si>
  <si>
    <t>Nhà số 8/1 Đường Cách Mạng tháng 8, Tổ 15, Phường Phú Xá, TP. Thái Nguyên, Tỉnh Thái Nguyên</t>
  </si>
  <si>
    <t>Văn phòng đại diện</t>
  </si>
  <si>
    <t>Văn phòng tại Lào Cai</t>
  </si>
  <si>
    <t>Số 179 Đường Nhạc Sơn, Phường Cốc Lếu, TP. Lào Cai, Tỉnh Lào Cai</t>
  </si>
  <si>
    <t>Quản lý khách hàng trên địa bàn</t>
  </si>
  <si>
    <t>Văn phòng tại Vĩnh Phúc</t>
  </si>
  <si>
    <t>Nhà số 357, Đường Mê Linh, Phường Liên Bảo, TP. Vĩnh Yên, Tỉnh Vĩnh Phúc</t>
  </si>
  <si>
    <t>Văn phòng tại Phú Thọ</t>
  </si>
  <si>
    <t>Nhà số 2246, Đại Lộ Hùng Vương, Phường Vân Cơ, TP. Việt Trì, Tỉnh Phú Thọ</t>
  </si>
  <si>
    <t>Văn phòng tại Yên Bái</t>
  </si>
  <si>
    <t>Tổ 10, Phường Yên Ninh, TP. Yên Bái, Tỉnh Yên Bái</t>
  </si>
  <si>
    <t>Ngành nghề kinh doanh</t>
  </si>
  <si>
    <t>Hoạt động chính của Công ty là:</t>
  </si>
  <si>
    <t>• Kinh doanh các loại xi măng, sản xuất và kinh doanh các loại phụ gia, vật liệu xây dựng và vật tư phục vụ sản xuất xi măng;</t>
  </si>
  <si>
    <t>• Sản xuất và kinh doanh bao bì (phục vụ sản xuất xi măng, dân dụng và công nghiệp);</t>
  </si>
  <si>
    <t>• Sửa chữa ôtô, xe máy và gia công cơ khí;</t>
  </si>
  <si>
    <t>• Kinh doanh vận tải và dịch vụ vận tải đường sông, biển, sắt và đường bộ;</t>
  </si>
  <si>
    <t>• Kinh doanh dịch vụ thể thao, vui chơi giải trí;</t>
  </si>
  <si>
    <t>• Xây dựng dân dụng, kinh doanh phát triển nhà và cho thuê bất động sản;</t>
  </si>
  <si>
    <t>• Kinh doanh vật tư, thiết bị, phụ tùng, phụ gia, bao bì xi măng, clinker và các chủng loại vật liệu xây dựng;</t>
  </si>
  <si>
    <t>• Kinh doanh các mặt hàng điện tử, điện máy, điện lạnh, ôtô, xe máy, xe đạp;</t>
  </si>
  <si>
    <t>• Kinh doanh thiết bị văn phòng, nội thất;</t>
  </si>
  <si>
    <t>• Đại lý mua, đại lý bán, ký gửi hàng hóa;</t>
  </si>
  <si>
    <t>• Kinh doanh ăn uống và các mặt hàng rượu, bia, nước giải khát (không bao gồm kinh doanh quán bar), mua bán thuốc lá nội;</t>
  </si>
  <si>
    <t>• Kinh doanh lâm sản, thủy sản, thức ăn gia súc, phân bón (trừ loại Nhà nước cấm);</t>
  </si>
  <si>
    <t>• Lữ hành nội địa, quốc tế và các dịch vụ phục vụ khách du lịch (không bao gồm kinh doanh vũ trường, quán bar, phòng hát karaoke);</t>
  </si>
  <si>
    <t>• Môi giới, tuyển chọn và cung ứng lao động (không bao gồm giới thiệu và cung ứng nhân sự cho cá nhân, tổ chức có chức năng xuất khẩu lao động);</t>
  </si>
  <si>
    <t>• Xuất khẩu các mặt hàng Công ty kinh doanh./.</t>
  </si>
  <si>
    <t>CHẾ ĐỘ VÀ CHÍNH SÁCH KẾ TOÁN ÁP DỤNG TẠI CÔNG TY</t>
  </si>
  <si>
    <t xml:space="preserve">Kỳ kế toán, đơn vị tiền tệ sử dụng trong kế toán </t>
  </si>
  <si>
    <t xml:space="preserve">Kỳ kế toán năm của Công ty bắt đầu từ ngày 01/01 và kết thúc vào ngày 31/12 hàng năm.
Đơn vị tiền tệ sử dụng trong ghi chép kế toán là đồng Việt Nam (VND).
</t>
  </si>
  <si>
    <t>Chuẩn mực và Chế độ kế toán áp dụng</t>
  </si>
  <si>
    <t>Chế độ kế toán áp dụng</t>
  </si>
  <si>
    <t xml:space="preserve">Công ty áp dụng Chế độ Kế toán doanh nghiệp ban hành theo Quyết định số 15/2006/QĐ-BTC ngày 20 tháng 3 năm 2006 đã được sửa đổi, bổ sung theo quy định tại Thông tư 244/2009/TT-BTC ngày 31 tháng 12 năm 2009 của Bộ trưởng Bộ Tài chính. </t>
  </si>
  <si>
    <t>Tuyên bố về việc tuân thủ Chuẩn mực kế toán và Chế độ kế toán</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</si>
  <si>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</si>
  <si>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Hình thức kế toán áp dụng</t>
  </si>
  <si>
    <t xml:space="preserve">Công ty áp dụng hình thức kế toán Nhật ký chung trên máy vi tính </t>
  </si>
  <si>
    <t xml:space="preserve">Công cụ tài chính </t>
  </si>
  <si>
    <t>Ghi nhận ban đầu</t>
  </si>
  <si>
    <t>Tài sản tài chính</t>
  </si>
  <si>
    <t>Tài sản tài chính của Công ty bao gồm tiền và các khoản tương đương tiền, các khoản phải thu khách hàng và phải thu khác, các khoản cho vay, các khoản đầu tư ngắn hạn và dài hạn. Tại thời điểm ghi nhận ban đầu, tài sản tài chính được xác định theo giá mua/chi phí phát hành cộng các chi phí phát sinh khác liên quan trực tiếp đến việc mua, phát hành tài sản tài chính đó.</t>
  </si>
  <si>
    <t>Nợ phải trả tài chính</t>
  </si>
  <si>
    <t>Nợ phải trả tài chính của Công ty bao gồm các khoản vay, các khoản phải trả người bán và phải trả khác, chi phí phải trả. Tại thời điểm ghi nhận lần đầu, các khoản nợ phải trả tài chính được xác định theo giá phát hành cộng các chi phí phát sinh liên quan trực tiếp đến việc phát hành nợ phải trả tài chính đó.</t>
  </si>
  <si>
    <t>Giá trị sau ghi nhận ban đầu</t>
  </si>
  <si>
    <t>Hiện tại chưa có các quy định về đánh giá lại công cụ tài chính sau ghi nhận ban đầu.</t>
  </si>
  <si>
    <t>Tiền và các khoản tương đương tiền</t>
  </si>
  <si>
    <t>Tiền và các khoản tương đương tiền bao gồm tiền mặt tại quỹ, tiền gửi ngân hàng, các khoản đầu tư ngắn hạn có thời gian đáo hạn không quá 03 tháng, có tính thanh khoản cao, có khả năng chuyển đổi dễ dàng thành các lượng tiền xác định và không có nhiều rủi ro trong chuyển đổi thành tiền.</t>
  </si>
  <si>
    <t>Các khoản phải thu</t>
  </si>
  <si>
    <t>Các khoản phải thu được trình bày trên Báo cáo tài chính theo giá trị ghi sổ các khoản phải thu khách hàng và phải thu khác sau khi trừ đi các khoản dự phòng được lập cho các khoản nợ phải thu khó đòi.</t>
  </si>
  <si>
    <t>Dự phòng nợ phải thu khó đòi được trích lập cho từng khoản phải thu khó đòi căn cứ theo quy định tại Thông tư số 228/2009/TT-BTC do Bộ Tài chính ban hành ngày 7/12/2009</t>
  </si>
  <si>
    <t xml:space="preserve">Hàng tồn kho </t>
  </si>
  <si>
    <t>Hàng tồn kho được tính theo giá gốc. Trường hợp giá trị thuần có thể thực hiện được thấp hơn giá gốc thì hàng tồn kho được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</si>
  <si>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 đối với kinh doanh sản phẩm, hàng hóa sắt thép.</t>
  </si>
  <si>
    <t>Giá trị hàng tồn kho được xác định theo phương pháp đích danh đối với kinh doanh sản phẩm, hàng hóa xi măng.</t>
  </si>
  <si>
    <t>Hàng tồn kho được hạch toán theo phương pháp kê khai thường xuyên.</t>
  </si>
  <si>
    <t>Dự phòng giảm giá hàng tồn kho được lập vào thời điểm cuối năm là số chênh lệch giữa giá gốc của hàng tồn kho lớn hơn giá trị thuần có thể thực hiện được.</t>
  </si>
  <si>
    <t>Tài sản cố định và khấu hao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</si>
  <si>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</si>
  <si>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</si>
  <si>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Khấu hao được trích theo phương pháp đường thẳng. Thời gian khấu hao được ước tính như sau:</t>
  </si>
  <si>
    <t>- Nhà cửa, vật kiến trúc</t>
  </si>
  <si>
    <t>10 - 50</t>
  </si>
  <si>
    <t>năm</t>
  </si>
  <si>
    <t>- Phương tiện vận tải</t>
  </si>
  <si>
    <t>07 - 10</t>
  </si>
  <si>
    <t>- Thiết bị văn phòng</t>
  </si>
  <si>
    <t>03 - 08</t>
  </si>
  <si>
    <t>- Phần mềm quản lý</t>
  </si>
  <si>
    <t>Bất động sản đầu tư</t>
  </si>
  <si>
    <t>Bất động sản đầu tư được ghi nhận theo giá gốc. Trong quá trình nắm giữ chờ tăng giá, hoặc cho thuê hoạt động, bất động sản đầu tư được ghi nhận theo nguyên giá, hao mòn luỹ kế và giá trị còn lại.
Bất động sản đầu tư được tính, trích khấu hao như TSCĐ khác của Công ty.</t>
  </si>
  <si>
    <t>Chi phí đi vay</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</si>
  <si>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</si>
  <si>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Chi phí đi vay liên quan trực tiếp đến việc đầu tư xây dựng hoặc sản xuất tài sản dở dang cần có thời gian đủ dài (trên 12 tháng) để có thể đưa vào sử dụng theo mục đích định trước hoặc bán thì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t>
  </si>
  <si>
    <t>Chi phí trả trước</t>
  </si>
  <si>
    <t>Các chi phí trả trước chỉ liên quan đến chi phí sản xuất kinh doanh của một năm tài chính hoặc một chu kỳ kinh doanh được ghi nhận là chi phí trả trước ngắn hạn và được tính vào chi phí sản xuất kinh doanh trong năm tài chính.
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</si>
  <si>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</si>
  <si>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Chi phí phải trả</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</si>
  <si>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</si>
  <si>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Vốn chủ sở hữu</t>
  </si>
  <si>
    <t>Vốn đầu tư của chủ sở hữu được ghi nhận theo số vốn thực góp của chủ sở hữu.</t>
  </si>
  <si>
    <t>Thặng dư vốn cổ phần được ghi nhận theo số chênh lệch lớn hơn/hoặc nhỏ hơn giữa giá thực tế phát hành và mệnh giá cổ phiếu khi phát hành cổ phiếu lần đầu, phát hành bổ sung hoặc tái phát hành cổ phiếu quỹ. Chi phí trực tiếp liên quan đến việc phát hành bổ sung cổ phiếu hoặc tái phát hành cổ phiếu quỹ được ghi giảm Thặng dư vốn cổ phần.</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</si>
  <si>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</si>
  <si>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</si>
  <si>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</si>
  <si>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Cổ tức phải trả cho các cổ đông được ghi nhận là khoản phải trả trong Bảng Cân đối kế toán của Công ty sau khi đã có thông báo chia cổ tức của Hội đồng Quản trị Công ty.</t>
  </si>
  <si>
    <t>Ghi nhận doanh thu</t>
  </si>
  <si>
    <t>Doanh thu bán hàng</t>
  </si>
  <si>
    <t>Doanh thu bán hàng được ghi nhận khi đồng thời thỏa mãn các điều kiện sau:</t>
  </si>
  <si>
    <t>-</t>
  </si>
  <si>
    <t>Phần lớn rủi ro và lợi ích gắn liền với quyền sở hữu sản phẩm hoặc hàng hóa đã được chuyển giao cho người mua;</t>
  </si>
  <si>
    <t>Công ty không còn nắm giữ quyền quản lý hàng hóa như người sở hữu hàng hóa hoặc quyền kiểm soát hàng hóa;</t>
  </si>
  <si>
    <t>Doanh thu được xác định tương đối chắc chắn;</t>
  </si>
  <si>
    <t>Công ty đã thu được hoặc sẽ thu được lợi ích kinh tế từ giao dịch bán hàng;</t>
  </si>
  <si>
    <t>Xác định được chi phí liên quan đến giao dịch bán hàng.</t>
  </si>
  <si>
    <t>Doanh thu cung cấp dịch vụ</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</si>
  <si>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</si>
  <si>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Có khả năng thu được lợi ích kinh tế từ giao dịch cung cấp dịch vụ đó;</t>
  </si>
  <si>
    <t>Xác định được phần công việc đã hoàn thành vào ngày lập Bảng cân đối kế toán;</t>
  </si>
  <si>
    <t>Xác định được chi phí phát sinh cho giao dịch và chi phí để hoàn thành giao dịch cung cấp dịch vụ đó.</t>
  </si>
  <si>
    <t>Phần công việc cung cấp dịch vụ đã hoàn thành được xác định theo phương pháp đánh giá công việc hoàn thành.</t>
  </si>
  <si>
    <t>Doanh thu hoạt động tài chính</t>
  </si>
  <si>
    <t>Doanh thu phát sinh từ tiền lãi, tiền bản quyền, cổ tức, lợi nhuận được chia và các khoản doanh thu hoạt động tài chính khác được ghi nhận khi thỏa mãn đồng thời hai (2) điều kiện sau:</t>
  </si>
  <si>
    <t>Có khả năng thu được lợi ích kinh tế từ giao dịch đó;</t>
  </si>
  <si>
    <t>Doanh thu được xác định tương đối chắc chắn.</t>
  </si>
  <si>
    <t>Cổ tức, lợi nhuận được chia được ghi nhận khi Công ty được quyền nhận cổ tức hoặc được quyền nhận lợi nhuận từ việc góp vốn.</t>
  </si>
  <si>
    <r>
      <t xml:space="preserve">Doanh thu hợp đồng xây dựng </t>
    </r>
    <r>
      <rPr>
        <i/>
        <sz val="10"/>
        <color indexed="17"/>
        <rFont val="Times New Roman"/>
        <family val="1"/>
      </rPr>
      <t>[chỉ áp dụng đối với đơn vị là nhà thầu xây lắp]</t>
    </r>
  </si>
  <si>
    <r>
      <t xml:space="preserve">Phần công việc hoàn thành của Hợp đồng xây dựng làm cơ sở xác định doanh thu được xác định theo phương pháp tỷ lệ phần trăm (%) giữa chi phí thực tế đã phát sinh của phần công việc đã hoàn thành tại một thời điểm so với tổng chi phí dự toán của hợp đồng. </t>
    </r>
    <r>
      <rPr>
        <sz val="10"/>
        <color indexed="12"/>
        <rFont val="Times New Roman"/>
        <family val="1"/>
      </rPr>
      <t>(hoặc theo phương pháp đánh giá phần công việc đã hoàn thành / hoặc theo phương pháp tỷ lệ phần trăm (%) giữa khối lượng xây lắp đã hoàn thành so với tổng khối lượng xây lắp phải hoàn thành của Hợp đồng).</t>
    </r>
  </si>
  <si>
    <t>Thu nhập khác</t>
  </si>
  <si>
    <t>Đối với khoản nhận khuyến mại từ nhà máy sản xuất, Công ty xác định và kết chuyển sang thu nhập khác căn cứ trên cơ sở sản lượng Công ty tiêu thụ và chính sách khuyến mại của Công ty đối với khách hàng.</t>
  </si>
  <si>
    <t>Ghi nhận chi phí tài chính</t>
  </si>
  <si>
    <t>Các khoản chi phí được ghi nhận vào chi phí tài chính gồm:</t>
  </si>
  <si>
    <t xml:space="preserve">Chi phí hoặc các khoản lỗ liên quan đến các hoạt động đầu tư tài chính; </t>
  </si>
  <si>
    <t>Chi phí cho vay và đi vay vốn;</t>
  </si>
  <si>
    <t>Các khoản lỗ do thay đổi tỷ giá hối đoái của các nghiệp vụ phát sinh liên quan đến ngoại tệ;</t>
  </si>
  <si>
    <t>Dự phòng giảm giá đầu tư chứng khoán.</t>
  </si>
  <si>
    <t>Các khoản trên được ghi nhận theo tổng số phát sinh trong kỳ, không bù trừ với doanh thu hoạt động tài chính.</t>
  </si>
  <si>
    <t>Các khoản thuế</t>
  </si>
  <si>
    <t>Thuế hiện hành</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</si>
  <si>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tính thuế.</t>
  </si>
  <si>
    <t>3. TIỀN</t>
  </si>
  <si>
    <t>30/09/2014</t>
  </si>
  <si>
    <t>01/01/2014</t>
  </si>
  <si>
    <t>VND</t>
  </si>
  <si>
    <t>Tiền mặt tại quỹ</t>
  </si>
  <si>
    <t xml:space="preserve">Tiền gửi ngân hàng </t>
  </si>
  <si>
    <t>Tiền đang chuyển</t>
  </si>
  <si>
    <t>Các khoản tương đương tiền</t>
  </si>
  <si>
    <t>4. CÁC KHOẢN ĐẦU TƯ TÀI CHÍNH NGẮN HẠN</t>
  </si>
  <si>
    <t>Chứng khoán đầu tư ngắn hạn</t>
  </si>
  <si>
    <t>Đầu tư ngắn hạn khác</t>
  </si>
  <si>
    <t>Dự phòng giảm giá đầu tư ngắn hạn(*)</t>
  </si>
  <si>
    <t>4. CÁC KHOẢN PHẢI THU NGẮN HẠN KHÁC</t>
  </si>
  <si>
    <t xml:space="preserve">Phải thu khác </t>
  </si>
  <si>
    <t xml:space="preserve"> - Phải thu tiền BHYT</t>
  </si>
  <si>
    <t xml:space="preserve"> - Phải thu tiền KPCĐ</t>
  </si>
  <si>
    <t xml:space="preserve"> - Phải thu Công ty Kinh doanh PT Nhà&amp;Đô thị Hà Nội</t>
  </si>
  <si>
    <t xml:space="preserve">- Tạm ứng án phí khởi kiện một số khách hàng về công nợ phải thu bị quá hạn </t>
  </si>
  <si>
    <t xml:space="preserve"> - Phải thu tiền thuế TNCN</t>
  </si>
  <si>
    <t xml:space="preserve"> - Phải thu khác</t>
  </si>
  <si>
    <t>5. DỰ PHÒNG PHẢI THU NGẮN HẠN KHÓ ĐÒI</t>
  </si>
  <si>
    <t>Phải thu khách hàng mua xi măng</t>
  </si>
  <si>
    <t>Phải thu khách hàng mua sắt thép</t>
  </si>
  <si>
    <t>Ghi chú:</t>
  </si>
  <si>
    <t xml:space="preserve">              Đến thời điểm 30/06/2014 Công ty đã tiến hành phân tích tuổi nợ và lập dự phòng theo quy định của Thông tư 228/TT/BTC của Bộ Tài Chính ngày 07 tháng 12 năm 2009</t>
  </si>
  <si>
    <t>6. HÀNG TỒN KHO</t>
  </si>
  <si>
    <t>Hàng mua đang đi đường</t>
  </si>
  <si>
    <t>Nguyên liệu, vật liệu</t>
  </si>
  <si>
    <t>Công cụ, dụng cụ</t>
  </si>
  <si>
    <t>Chi phí sản xuất kinh doanh dở dang</t>
  </si>
  <si>
    <t>Thành phẩm</t>
  </si>
  <si>
    <t>Hàng hóa</t>
  </si>
  <si>
    <t>Hàng gửi đi bán</t>
  </si>
  <si>
    <t>Hàng hóa kho bảo thuế</t>
  </si>
  <si>
    <t>Hàng hóa bất động sản</t>
  </si>
  <si>
    <t>Dự phòng giảm giá hàng tồn kho (*)</t>
  </si>
  <si>
    <t>7. TÀI SẢN NGẮN HẠN KHÁC</t>
  </si>
  <si>
    <t>Thuế và các khoản khác phải thu Nhà nước, Tạm ứng phục vụ kinh doanh</t>
  </si>
  <si>
    <t>Trong đó:</t>
  </si>
  <si>
    <t xml:space="preserve">   Thuế và các khoản khác phải thu Nhà nước</t>
  </si>
  <si>
    <t xml:space="preserve">   Tạm ứng phục vụ sản xuất kinh doanh</t>
  </si>
  <si>
    <t>8. TĂNG, GIẢM TÀI SẢN CỐ ĐỊNH HỮU HÌNH</t>
  </si>
  <si>
    <t>Đơn vị tính: VND</t>
  </si>
  <si>
    <t>Khoản mục</t>
  </si>
  <si>
    <t>Nhà cửa</t>
  </si>
  <si>
    <t>Máy móc</t>
  </si>
  <si>
    <t>Phương tiện vận</t>
  </si>
  <si>
    <t xml:space="preserve">TSCĐ dùng </t>
  </si>
  <si>
    <t>Cộng</t>
  </si>
  <si>
    <t>vật kiến trúc</t>
  </si>
  <si>
    <t>thiết bị</t>
  </si>
  <si>
    <t>tải truyền dẫn</t>
  </si>
  <si>
    <t>cho quản lý</t>
  </si>
  <si>
    <t>Nguyên giá TSCĐ</t>
  </si>
  <si>
    <t>Số dư đầu kỳ</t>
  </si>
  <si>
    <t>Số tăng trong kỳ</t>
  </si>
  <si>
    <t>- Mua trong kỳ</t>
  </si>
  <si>
    <t>- Đầu tư XDCB hoàn thành</t>
  </si>
  <si>
    <t>- Tăng khác</t>
  </si>
  <si>
    <t>Số giảm trong kỳ</t>
  </si>
  <si>
    <t>- Chuyển sang BĐS Đầu tư</t>
  </si>
  <si>
    <t>- Thanh lý, nhượng bán</t>
  </si>
  <si>
    <t>- Giảm khác</t>
  </si>
  <si>
    <t>Số dư cuối kỳ</t>
  </si>
  <si>
    <t>Giá trị hao mòn lũy kế</t>
  </si>
  <si>
    <t xml:space="preserve"> Số dư đầu kỳ</t>
  </si>
  <si>
    <t xml:space="preserve"> Số tăng trong kỳ</t>
  </si>
  <si>
    <t>- Khấu hao trong kỳ</t>
  </si>
  <si>
    <t>Giá trị còn lại của TSCĐ hữu hình</t>
  </si>
  <si>
    <t>Tại dư đầu kỳ</t>
  </si>
  <si>
    <t>Tại dư cuối kỳ</t>
  </si>
  <si>
    <t>9. TĂNG, GIẢM TÀI SẢN CỐ ĐỊNH VÔ HÌNH</t>
  </si>
  <si>
    <t>Quyền sử</t>
  </si>
  <si>
    <t>Phần Mềm</t>
  </si>
  <si>
    <t>dụng đất</t>
  </si>
  <si>
    <t>Máy tính</t>
  </si>
  <si>
    <t>Số dư đầu năm</t>
  </si>
  <si>
    <t xml:space="preserve"> -  Mua trong năm</t>
  </si>
  <si>
    <t xml:space="preserve"> -  Tạo ra từ nội bộ DN</t>
  </si>
  <si>
    <t xml:space="preserve"> -  Hợp nhất kinh doanh</t>
  </si>
  <si>
    <t xml:space="preserve"> -  Tăng khác</t>
  </si>
  <si>
    <t xml:space="preserve"> - Thanh lý, nhượng bán</t>
  </si>
  <si>
    <t>Số cuối kỳ:</t>
  </si>
  <si>
    <t>Số đầu kỳ</t>
  </si>
  <si>
    <t>Khấu hao trong kỳ</t>
  </si>
  <si>
    <t>Giảm trong kỳ</t>
  </si>
  <si>
    <t xml:space="preserve"> - Thanh lý</t>
  </si>
  <si>
    <t xml:space="preserve"> - Giảm khác</t>
  </si>
  <si>
    <t>Giá trị còn lại</t>
  </si>
  <si>
    <t>10. CHI PHÍ XÂY DỰNG CƠ BẢN DỞ DANG</t>
  </si>
  <si>
    <t>Tổng số Chi phí Xây dựng cơ bản dở dang</t>
  </si>
  <si>
    <t>Dự án nhà ở cao tầng kết hợp thương mại tại ngõ 1, Phan Đình Giót</t>
  </si>
  <si>
    <t>Dự án nhà ở cao tầng kết hợp thương mại dịch vụ tại Vĩnh Tuy</t>
  </si>
  <si>
    <t xml:space="preserve">               Theo hợp đồng hợp tác kinh doanh số 268/2010/HĐHTKD giữa Công ty Cổ phần Vicem Thương Mại Xi Măng và Công ty Cổ phần Đầu tư Xây dựng và Phát triển Đô thị Sông Đà về việc các bên thỏa thuận hợp tác để thực hiện các thủ tục chuẩn bị đầu tư, xin chuyển đổi mục đích sử dụng của 7.804,7m2 đất và đầu tư xây dựng kinh doanh khu chung cư cao tầng Giáp Nhị  kết hợp thương mại dịch vụ tại ngõ số 1, Phan Đình Giót, Phường Phương Liệt, Quận Thanh Xuân, Hà Nội. Đến thời điểm 31 tháng 12 năm 2012, do tình hình thị trường bất động sản chưa thuận lợi nên Ban lãnh đạo đơn vị đang tạm hoãn thực hiện dự án này.</t>
  </si>
  <si>
    <t xml:space="preserve">             Theo Hợp đồng Tư vấn lập dự án đầu tư xây dựng công trình số 192/2011/TMXM - QLDA ngày 26 tháng 02 năm 2011 giữa Công ty Cổ phần Vicem Thương Mại Xi Măng và Công ty Cổ phần Tư vấn Đầu tư và Thiết kế Xây Dựng Việt Nam (CDC) V/v: Lập dự án Đầu tư Xây dựng khu nhà ở kết hợp thương mại dịch vụ tại Vĩnh Tuy. Đến thời điểm 31 tháng 12 năm 2012, do tình hình thị trường bất động sản chưa thuận lợi nên Banh lãnh đạo đơn vị đang tạm hoãn thực hiện dự án này.</t>
  </si>
  <si>
    <t>11. CHI PHÍ TRẢ TRƯỚC DÀI HẠN</t>
  </si>
  <si>
    <t xml:space="preserve">Giá trị còn lại của tài sản không đủ điều kiện là tài sản cố định theo thông tư </t>
  </si>
  <si>
    <t>số 45/2013/TT-BTC</t>
  </si>
  <si>
    <t>12. THUẾ VÀ CÁC KHOẢN PHẢI NỘP NHÀ NƯỚC</t>
  </si>
  <si>
    <t>Thuế GTGT</t>
  </si>
  <si>
    <t>Thuế TTĐB</t>
  </si>
  <si>
    <t>Thuế xuất, nhập khẩu</t>
  </si>
  <si>
    <t>Thuế TNDN</t>
  </si>
  <si>
    <t>Thuế Tài Nguyên</t>
  </si>
  <si>
    <t>Thuế nhà đất, tiền thuê đất</t>
  </si>
  <si>
    <t>Thuế TNCN</t>
  </si>
  <si>
    <t>Các khoản phí, lệ phí và các khoản phải nộp khác</t>
  </si>
  <si>
    <t>13. CHI PHÍ PHẢI TRẢ</t>
  </si>
  <si>
    <t>Chi phí phải trả  tháng 12/2013(trích trước tiền bốc xếp, bán hàng, khác …)</t>
  </si>
  <si>
    <t>Chi phí phải trả (trích trước tiền bốc xếp, bán hàng, chiết khấu, khác …)</t>
  </si>
  <si>
    <t xml:space="preserve">14. PHẢI TRẢ NỘI BỘ NGẤN HẠN </t>
  </si>
  <si>
    <t>Phải trả Tổng Công ty  (phí tư vấn tiêu thụ sản phẩm, phí khác)</t>
  </si>
  <si>
    <t>15. CÁC KHOẢN PHẢI TRẢ, PHẢI NỘP NGẮN HẠN KHÁC</t>
  </si>
  <si>
    <t>Tài sản thừa chờ xử lý</t>
  </si>
  <si>
    <t>Kinh phí công đoàn</t>
  </si>
  <si>
    <t>Bảo hiểm xã hội</t>
  </si>
  <si>
    <t>Bảo hiểm y tế</t>
  </si>
  <si>
    <t>Bảo hiểm thất nghiệp</t>
  </si>
  <si>
    <t>Phải trả phải nộp khác</t>
  </si>
  <si>
    <t>- Phải trả Điện lực Thanh Xuân</t>
  </si>
  <si>
    <t>- Phải trả Viễn thông Hà Nội</t>
  </si>
  <si>
    <t>- Phải trả về khuyến mại</t>
  </si>
  <si>
    <t>- Phải trả cổ tức cho cổ đông năm 2007, 2008, 2012</t>
  </si>
  <si>
    <t>- Các khoản phải trả khác</t>
  </si>
  <si>
    <t>16. PHẢI TRẢ DÀI HẠN KHÁC</t>
  </si>
  <si>
    <t xml:space="preserve"> Nhận ký cược, ký quỹ dài hạn</t>
  </si>
  <si>
    <t>17. VỐN CHỦ SỞ HỮU</t>
  </si>
  <si>
    <t>a. Bảng đối chiếu biến động của Vốn chủ sở hữu</t>
  </si>
  <si>
    <t>Vốn đầu tư của CSH</t>
  </si>
  <si>
    <t>Quỹ đầu tư
 phát triển</t>
  </si>
  <si>
    <t>Quỹ dự phòng tài chính</t>
  </si>
  <si>
    <t>Quỹ khác của CSH</t>
  </si>
  <si>
    <t>LN sau thuế 
chưa phân phối</t>
  </si>
  <si>
    <t>Số dư đầu kỳ trước</t>
  </si>
  <si>
    <t>-  Lãi trong kỳ trước</t>
  </si>
  <si>
    <t>- Tăng do phân phối</t>
  </si>
  <si>
    <t>- Tăng do chuyển nguồn</t>
  </si>
  <si>
    <t>- Giảm do phân phối</t>
  </si>
  <si>
    <t xml:space="preserve"> - Giảm chuyển nguồn</t>
  </si>
  <si>
    <t>Số dư cuối kỳ  trước</t>
  </si>
  <si>
    <t>Số dư đầu kỳ  nay</t>
  </si>
  <si>
    <t xml:space="preserve"> - Lãi  trong kỳ này</t>
  </si>
  <si>
    <t xml:space="preserve">- Tăng do phân phối </t>
  </si>
  <si>
    <t>Số cuối kỳ nay</t>
  </si>
  <si>
    <t>CĐKT</t>
  </si>
  <si>
    <t>Test</t>
  </si>
  <si>
    <t>b. Chi tiết vốn đầu tư của CSH</t>
  </si>
  <si>
    <t>Cuối kỳ</t>
  </si>
  <si>
    <t>Tỷ lệ</t>
  </si>
  <si>
    <t>Đầu kỳ</t>
  </si>
  <si>
    <t>Vốn đầu tư của Nhà nước</t>
  </si>
  <si>
    <t>( Tổng Công ty CN Xi Măng Việt Nam)</t>
  </si>
  <si>
    <t>Vốn góp của các đối tượng khác</t>
  </si>
  <si>
    <t>c. Các giao dịch về vốn với các Chủ sở hữu và phân phối cổ tức, chia lợi nhuận</t>
  </si>
  <si>
    <t>Vốn đầu tư của Chủ sở hữu</t>
  </si>
  <si>
    <t xml:space="preserve">Vốn góp đầu năm </t>
  </si>
  <si>
    <t>Vốn góp tăng trong năm</t>
  </si>
  <si>
    <t>Vốn góp giảm trong năm</t>
  </si>
  <si>
    <t>Vốn góp cuối năm</t>
  </si>
  <si>
    <t>Cổ tức lợi nhuận đã chia</t>
  </si>
  <si>
    <t>- Cổ tức, lợi nhuận chia trên lợi nhuận năm trước</t>
  </si>
  <si>
    <t>- Cổ tức, lợi nhuận tạm chia trên lợi nhuận năm nay</t>
  </si>
  <si>
    <t>d. Cổ tức</t>
  </si>
  <si>
    <t>Cổ tức đã công bố sau ngày kết thúc kỳ kế toán năm:</t>
  </si>
  <si>
    <t>- Cổ tức đã công bố trên cổ phiếu phổ thông:</t>
  </si>
  <si>
    <t>- Cổ tức đã công bố trên cổ phiếu ưu đãi:</t>
  </si>
  <si>
    <t xml:space="preserve">Cổ tức của cổ phiếu ưu đãi luỹ kế chưa được ghi nhận: </t>
  </si>
  <si>
    <t>đ. Cổ phiếu</t>
  </si>
  <si>
    <t>Đầu năm</t>
  </si>
  <si>
    <t>Số lượng cổ phiếu đăng ký phát hành</t>
  </si>
  <si>
    <t>Số lượng cổ phiếu đã bán ra công chúng</t>
  </si>
  <si>
    <t xml:space="preserve"> - Cổ phiếu phổ thông</t>
  </si>
  <si>
    <t xml:space="preserve"> - Cổ phiếu ưu đãi</t>
  </si>
  <si>
    <t>Số lượng cổ phiếu được mua lại</t>
  </si>
  <si>
    <t>Số lượng cổ phiếu đang lưu hành</t>
  </si>
  <si>
    <t>Mệnh giá cổ phiếu đang lưu hành</t>
  </si>
  <si>
    <t>e. Các quỹ của doanh nghiệp</t>
  </si>
  <si>
    <t>Quỹ đầu tư phát triển</t>
  </si>
  <si>
    <t xml:space="preserve">Quỹ dự trữ bổ sung vốn điều lệ </t>
  </si>
  <si>
    <t>18.TỔNG DOANH THU  BÁN HÀNG VÀ CUNG CẤP DỊCH VỤ</t>
  </si>
  <si>
    <t>9 tháng đầu năm 2014</t>
  </si>
  <si>
    <t>9 tháng đầu năm 2013</t>
  </si>
  <si>
    <t>Doanh thu bán hàng và cung cấp dịch vụ</t>
  </si>
  <si>
    <t xml:space="preserve">19.CÁC KHOẢN GIẢM TRỪ DOANH THU </t>
  </si>
  <si>
    <t xml:space="preserve">Chiết khấu thương mại </t>
  </si>
  <si>
    <t>20.TỔNG DOANH THU THUẦN BÁN HÀNG VÀ CUNG CẤP DỊCH VỤ</t>
  </si>
  <si>
    <t>26. Các khoản giảm trừ doanh thu</t>
  </si>
  <si>
    <t>Chiết khấu thương mại</t>
  </si>
  <si>
    <t>Giảm giá hàng bán</t>
  </si>
  <si>
    <t>Hàng bán bị trả lại</t>
  </si>
  <si>
    <t>Thuế GTGT phải nộp (phương pháp trực tiếp)</t>
  </si>
  <si>
    <t>Thuế tiêu thụ đặc biệt</t>
  </si>
  <si>
    <t>Thuế xuất khẩu</t>
  </si>
  <si>
    <t>21. GIÁ VỐN HÀNG BÁN</t>
  </si>
  <si>
    <t>Giá vốn của hàng hóa và dịch vụ</t>
  </si>
  <si>
    <t>22. DOANH THU HOẠT ĐỘNG TÀI CHÍNH</t>
  </si>
  <si>
    <t>Lãi tiền gửi, tiền cho vay</t>
  </si>
  <si>
    <t>Doanh thu hoạt động tài chính khác</t>
  </si>
  <si>
    <t>23. CHI PHÍ BÁN HÀNG</t>
  </si>
  <si>
    <t>Chi phí nguyên liệu, vật liệu, công cụ, dụng cụ</t>
  </si>
  <si>
    <t>Chi phí nhân công</t>
  </si>
  <si>
    <t>Chi phí khấu hao tài sản cố định</t>
  </si>
  <si>
    <t>Chi phí dịch vụ mua ngoài</t>
  </si>
  <si>
    <t>Chi phí bằng tiền khác</t>
  </si>
  <si>
    <t>24. CHI PHÍ QUẢN LÝ DOANH NGHIỆP</t>
  </si>
  <si>
    <t>Chi phí khấu hao tài sản cố định, lợi thế kinh doanh</t>
  </si>
  <si>
    <t>Chi phí dự phòng phải thu khó đòi</t>
  </si>
  <si>
    <t>25. THU NHẬP KHÁC</t>
  </si>
  <si>
    <t>Thu từ tiền hỗ trợ, khuyến mại nhận từ các Công ty xi măng</t>
  </si>
  <si>
    <t>Tiền thu từ nhượng bán tài sản, công cụ, dụng cụ</t>
  </si>
  <si>
    <t>26. CHI PHÍ KHÁC</t>
  </si>
  <si>
    <t xml:space="preserve">Chi tiền hỗ trợ, khuyến mại tiêu thụ xi măng </t>
  </si>
  <si>
    <t>Giá trị còn lại của tài sản cố định thanh lý</t>
  </si>
  <si>
    <t>Chi khác</t>
  </si>
  <si>
    <t>27. CHI PHÍ THUẾ THU NHẬP HIỆN HÀNH</t>
  </si>
  <si>
    <t>Tổng lợi nhuận kế toán trước thuế TNDN</t>
  </si>
  <si>
    <t>Các khoản điều chỉnh tăng</t>
  </si>
  <si>
    <t>- Chi phí không hợp lệ để xác định thuế TNDN</t>
  </si>
  <si>
    <t>Thu nhập chịu thuế TNDN</t>
  </si>
  <si>
    <t>Thuế thu nhập doanh nghiệp 22%</t>
  </si>
  <si>
    <t xml:space="preserve">Chi phí thuế TNDN hiện hành </t>
  </si>
  <si>
    <t xml:space="preserve">Các khoản điều chỉnh chi phí thuế TNDN của các năm trước </t>
  </si>
  <si>
    <t>Thuế TNDN phải nộp đầu năm</t>
  </si>
  <si>
    <t>Thuế TNDN đã nộp trong năm</t>
  </si>
  <si>
    <t>Thuế TNDN phải nộp cuối kỳ</t>
  </si>
  <si>
    <t>28. LÃI CƠ BẢN TRÊN CỔ PHIẾU</t>
  </si>
  <si>
    <t>Việc tính toán lãi cơ bản trên cổ phiếu có thể phân phối cho các cổ đông sở hữu cổ phần phổ thông của Công ty được thực hiện dựa trên các số liệu sau:</t>
  </si>
  <si>
    <t>Lợi nhuận thuần sau thuế</t>
  </si>
  <si>
    <t>Trừ:</t>
  </si>
  <si>
    <t>- Cổ tức cổ phiếu ưu đãi</t>
  </si>
  <si>
    <t>Lợi nhuận phân phối cho cổ phiếu phổ thông</t>
  </si>
  <si>
    <t xml:space="preserve">Cổ phiếu phổ thông lưu hành bình quân </t>
  </si>
  <si>
    <t>Lãi cơ bản trên cổ phiếu</t>
  </si>
  <si>
    <t>CHI PHÍ SẢN XUẤT KINH DOANH THEO YẾU TỐ</t>
  </si>
  <si>
    <t>Chi phí nguyên liệu, vật liệu</t>
  </si>
  <si>
    <t>Chi phí khác bằng tiền</t>
  </si>
  <si>
    <t>CÔNG CỤ TÀI CHÍNH</t>
  </si>
  <si>
    <t>Các loại công cụ tài chính của Công ty</t>
  </si>
  <si>
    <t>Giá trị ghi sổ kế toán</t>
  </si>
  <si>
    <t>Giá gốc</t>
  </si>
  <si>
    <t>Dự phòng</t>
  </si>
  <si>
    <t>Tiền,các khoản tương đương tiền</t>
  </si>
  <si>
    <t>Phải thu khách hàng, phải thu khác</t>
  </si>
  <si>
    <t>Các khoản cho vay</t>
  </si>
  <si>
    <t>Đầu tư ngắn hạn</t>
  </si>
  <si>
    <t xml:space="preserve">Đầu tư dài hạn </t>
  </si>
  <si>
    <t>Vay và nợ</t>
  </si>
  <si>
    <t>Phải trả người bán, phải trả khác</t>
  </si>
  <si>
    <t>Công ty chưa đánh giá giá trị hợp lý của tài sản tài chính và nợ phải trả tài chính tại ngày kết thúc niên độ kế toán do Thông tư 210/2009/TT-BTC và các quy định hiện hành yêu cầu trình bày Báo cáo tài chính và thuyết minh thông tin đối với công cụ tài chính nhưng không đưa ra các hướng dẫn tương đương cho việc đánh giá và ghi nhận giá trị hợp lý của các tài sản tài chính và nợ phải trả tài chính, ngoại trừ các khoản trích lập dự phòng nợ phải thu khó đòi và dự phòng giảm giá các khoản đầu tư chứng khoán đã được nêu chi tiết tại các Thuyết minh liên quan.</t>
  </si>
  <si>
    <t>Quản lý rủi ro tài chính</t>
  </si>
  <si>
    <t xml:space="preserve">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Giám đốc Công ty có trách nhiệm theo dõi quy trình quản lý rủi ro để đảm bảo sự cân bằng hợp lý giữa rủi ro và kiểm soát rủi ro. </t>
  </si>
  <si>
    <t>Rủi ro thị trường</t>
  </si>
  <si>
    <t>Hoạt động kinh doanh của Công ty sẽ chủ yếu chịu rủi ro khi có sự thay đổi về giá.</t>
  </si>
  <si>
    <t>Rủi ro về giá</t>
  </si>
  <si>
    <t xml:space="preserve">Công ty chịu rủi ro về giá của các công cụ vốn phát sinh từ các khoản đầu tư cổ phiếu ngắn hạn và dài hạn do tính không chắc chắn về giá tương lai của cổ phiếu đầu tư. Các khoản đầu tư cổ phiếu dài hạn được nắm giữ với mục đích chiến lược lâu dài, tại thời điểm kết thúc năm tài chính Công ty chưa có kế hoạch bán các khoản đầu tư này. </t>
  </si>
  <si>
    <t>Rủi ro về lãi suất:</t>
  </si>
  <si>
    <t xml:space="preserve">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
</t>
  </si>
  <si>
    <t>Rủi ro tín dụng</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</si>
  <si>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động sản xuất kinh doanh (chủ yếu đối với các khoản phải thu khách hàng) và hoạt động tài chính (bao gồm tiền gửi ngân hàng, cho vay và các công cụ tài chính khác).</t>
  </si>
  <si>
    <t>Từ 1 năm 
trở xuống</t>
  </si>
  <si>
    <t>Trên 1 năm 
đến 5 năm</t>
  </si>
  <si>
    <t>Tại ngày 30/09/2014</t>
  </si>
  <si>
    <t>Tại ngày 01/01/2014</t>
  </si>
  <si>
    <t>Rủi ro thanh khoản</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</si>
  <si>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 
Thời hạn thanh toán của các khoản nợ phải trả tài chính dựa trên các khoản thanh toán dự kiến theo hợp đồng (trên cơ sở dòng tiền của các khoản gốc) như sau:
</t>
  </si>
  <si>
    <t>Trên 
5 năm</t>
  </si>
  <si>
    <t xml:space="preserve">Chi phí phải trả </t>
  </si>
  <si>
    <t xml:space="preserve">Công ty cho rằng mức độ tập trung rủi ro đối với việc trả nợ là thấp. Công ty có khả năng thanh toán các khoản nợ đến hạn từ dòng tiền từ hoạt động kinh doanh và tiền thu từ các tài sản tài chính đáo hạn.
</t>
  </si>
  <si>
    <t xml:space="preserve">NHỮNG SỰ KIỆN PHÁT SINH SAU NGÀY KẾT THÚC KỲ KẾ TOÁN </t>
  </si>
  <si>
    <t>Không có sự kiện trọng yếu nào xảy ra sau ngày kết thúc kỳ kế toán đòi hỏi phải được điều chỉnh hay công bố trên Báo cáo tài chính này.</t>
  </si>
  <si>
    <t>BÁO CÁO BỘ PHẬN</t>
  </si>
  <si>
    <t>Báo cáo bộ phận chính yếu
Theo lĩnh vực kinh doanh:</t>
  </si>
  <si>
    <t>Hoạt động kinh doang xi măng</t>
  </si>
  <si>
    <t>Hoạt động kinh doanh sắt, thép</t>
  </si>
  <si>
    <t>Hoạt động cho thuê kho, văn phòng</t>
  </si>
  <si>
    <t>Doanh thu thuần từ bán hàng ra bên ngoài</t>
  </si>
  <si>
    <t>Doanh thu thuần từ bán hàng cho các bộ phận khác</t>
  </si>
  <si>
    <t>Lợi nhuận từ hoạt động KD</t>
  </si>
  <si>
    <t>Báo cáo bộ phận thứ yếu
Theo khu vực địa lý:</t>
  </si>
  <si>
    <t>Toàn bộ hoạt động kinh doanh của Công ty trong năm phát sinh trên lãnh thổ Việt Nam.</t>
  </si>
  <si>
    <t>32. NHỮNG THÔNG TIN KHÁC</t>
  </si>
  <si>
    <t>Trong quá trình hoạt động kinh doanh, Công ty phát sinh các nghiệp vụ với các bên liên quan:</t>
  </si>
  <si>
    <t>Các nghiệp vụ chủ yếu sau:</t>
  </si>
  <si>
    <t>Mối quan hệ</t>
  </si>
  <si>
    <t>Mua hàng</t>
  </si>
  <si>
    <t>Tổng Công ty CN Xi Măng Việt Nam</t>
  </si>
  <si>
    <t>Công ty mẹ</t>
  </si>
  <si>
    <t>Công ty TNHH MTV  Xi  măng VICEM Hoàng Thạch</t>
  </si>
  <si>
    <t>Công ty con của Công ty mẹ</t>
  </si>
  <si>
    <t>Công ty CP Xi măng VICEM Bỉm Sơn</t>
  </si>
  <si>
    <t>Công ty CP Xi măng VICEM Bút Sơn</t>
  </si>
  <si>
    <t>Công ty TNHH MTV Xi măng VICEM Hải Phòng</t>
  </si>
  <si>
    <t>Công ty TNHH MTV Xi măng VICEM Tam Điệp</t>
  </si>
  <si>
    <t xml:space="preserve">Số dư với các bên liên quan tại ngày kết thúc kỳ kế toán như sau: </t>
  </si>
  <si>
    <t>Phải trả</t>
  </si>
  <si>
    <t xml:space="preserve">Giao dịch với các bên liên quan khác như sau: </t>
  </si>
  <si>
    <t>Thu nhập của Ban Giám đốc và Hội đồng quản trị</t>
  </si>
  <si>
    <t>Hà nội, ngày 20 tháng 10 năm 2014</t>
  </si>
  <si>
    <t>Người lập biểu</t>
  </si>
  <si>
    <t xml:space="preserve">Kế toán trưởng </t>
  </si>
  <si>
    <t>Giám đốc</t>
  </si>
  <si>
    <t xml:space="preserve">    Đặng Thành Công</t>
  </si>
  <si>
    <t>Đinh Xuân Cầm</t>
  </si>
  <si>
    <t xml:space="preserve">       Dương Công Hoàn</t>
  </si>
</sst>
</file>

<file path=xl/styles.xml><?xml version="1.0" encoding="utf-8"?>
<styleSheet xmlns="http://schemas.openxmlformats.org/spreadsheetml/2006/main">
  <numFmts count="53">
    <numFmt numFmtId="43" formatCode="_-* #,##0.00\ _₫_-;\-* #,##0.00\ _₫_-;_-* &quot;-&quot;??\ _₫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Red]_(* \(#,##0\);_(* &quot;-&quot;_);_(@_)"/>
    <numFmt numFmtId="170" formatCode="_ * #,##0_ ;_ * \-#,##0_ ;_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quot;##0\ ;\(\$#&quot;,&quot;##0\)"/>
    <numFmt numFmtId="177" formatCode="0.00_)"/>
    <numFmt numFmtId="178" formatCode="_-* #,##0\ &quot;DM&quot;_-;\-* #,##0\ &quot;DM&quot;_-;_-* &quot;-&quot;\ &quot;DM&quot;_-;_-@_-"/>
    <numFmt numFmtId="179" formatCode="_-* #,##0\ _D_M_-;\-* #,##0\ _D_M_-;_-* &quot;-&quot;\ _D_M_-;_-@_-"/>
    <numFmt numFmtId="180" formatCode="_-* #,##0.00\ &quot;DM&quot;_-;\-* #,##0.00\ &quot;DM&quot;_-;_-* &quot;-&quot;??\ &quot;DM&quot;_-;_-@_-"/>
    <numFmt numFmtId="181" formatCode="_-* #,##0.00\ _D_M_-;\-* #,##0.00\ _D_M_-;_-* &quot;-&quot;??\ _D_M_-;_-@_-"/>
    <numFmt numFmtId="182" formatCode="#."/>
    <numFmt numFmtId="183" formatCode="d"/>
    <numFmt numFmtId="184" formatCode="mmm"/>
    <numFmt numFmtId="185" formatCode="0.000"/>
    <numFmt numFmtId="186" formatCode="0.0"/>
    <numFmt numFmtId="187" formatCode="#,##0\ &quot;$&quot;_);[Red]\(#,##0\ &quot;$&quot;\)"/>
    <numFmt numFmtId="188" formatCode="#,##0\ &quot;F&quot;;[Red]\-#,##0\ &quot;F&quot;"/>
    <numFmt numFmtId="189" formatCode="#,##0.00\ &quot;F&quot;;\-#,##0.00\ &quot;F&quot;"/>
    <numFmt numFmtId="190" formatCode="#,##0.00\ &quot;F&quot;;[Red]\-#,##0.00\ &quot;F&quot;"/>
    <numFmt numFmtId="191" formatCode="_-* #,##0\ &quot;F&quot;_-;\-* #,##0\ &quot;F&quot;_-;_-* &quot;-&quot;\ &quot;F&quot;_-;_-@_-"/>
    <numFmt numFmtId="192" formatCode="&quot;\&quot;#,##0;[Red]&quot;\&quot;&quot;\&quot;\-#,##0"/>
    <numFmt numFmtId="193" formatCode="0.000%"/>
    <numFmt numFmtId="194" formatCode="#,##0\ "/>
    <numFmt numFmtId="195" formatCode="#,###"/>
    <numFmt numFmtId="196" formatCode="&quot;¡Ì&quot;#,##0;[Red]\-&quot;¡Ì&quot;#,##0"/>
    <numFmt numFmtId="197" formatCode="\t0.00%"/>
    <numFmt numFmtId="198" formatCode="\t#\ ??/??"/>
    <numFmt numFmtId="199" formatCode="#,##0;\(#,##0\)"/>
    <numFmt numFmtId="200" formatCode="#"/>
    <numFmt numFmtId="201" formatCode="_ &quot;R&quot;\ * #,##0_ ;_ &quot;R&quot;\ * \-#,##0_ ;_ &quot;R&quot;\ * &quot;-&quot;_ ;_ @_ "/>
    <numFmt numFmtId="202" formatCode="#,##0.0;[Red]#,##0.0"/>
    <numFmt numFmtId="203" formatCode="#,##0.000;[Red]#,##0.000"/>
    <numFmt numFmtId="204" formatCode="0%_);\(0%\)"/>
    <numFmt numFmtId="205" formatCode="_(* #.##0_);_(* \(#.##0\);_(* &quot;-&quot;_);_(@_)"/>
    <numFmt numFmtId="206" formatCode="_-[$€-2]* #,##0.00_-;\-[$€-2]* #,##0.00_-;_-[$€-2]* &quot;-&quot;??_-"/>
    <numFmt numFmtId="207" formatCode="&quot;\&quot;#,##0;[Red]&quot;\&quot;\-#,##0"/>
    <numFmt numFmtId="208" formatCode="&quot;\&quot;#,##0.00;[Red]&quot;\&quot;\-#,##0.00"/>
    <numFmt numFmtId="209" formatCode="#,##0;[Red]&quot;-&quot;#,##0"/>
    <numFmt numFmtId="210" formatCode="#,##0.00;[Red]&quot;-&quot;#,##0.00"/>
    <numFmt numFmtId="211" formatCode="[$-1010000]d/m/yyyy;@"/>
    <numFmt numFmtId="212" formatCode="#,##0;[Red]\(#,##0\);\-"/>
    <numFmt numFmtId="213" formatCode="###,###;\(###,###\);&quot;-&quot;"/>
    <numFmt numFmtId="214" formatCode="_(* #,##0_);_(* \(#,##0\);_(* &quot;-&quot;_);_(@_)"/>
    <numFmt numFmtId="215" formatCode="_(* #,##0_);_(* \(#,##0\);_(* &quot;-&quot;??_);_(@_)"/>
  </numFmts>
  <fonts count="105">
    <font>
      <sz val="10"/>
      <name val="Arial"/>
    </font>
    <font>
      <sz val="10"/>
      <name val="Arial"/>
    </font>
    <font>
      <b/>
      <sz val="9"/>
      <name val="Arial"/>
    </font>
    <font>
      <sz val="9"/>
      <name val="Arial"/>
    </font>
    <font>
      <b/>
      <sz val="10.5"/>
      <name val="Times New Roman"/>
      <family val="1"/>
    </font>
    <font>
      <sz val="10.5"/>
      <name val="Times New Roman"/>
      <family val="1"/>
    </font>
    <font>
      <sz val="8"/>
      <name val="Arial"/>
    </font>
    <font>
      <sz val="10.5"/>
      <color indexed="10"/>
      <name val="Times New Roman"/>
      <family val="1"/>
    </font>
    <font>
      <sz val="10"/>
      <name val=".vnArial"/>
    </font>
    <font>
      <b/>
      <sz val="10"/>
      <name val="Times New Roman"/>
      <family val="1"/>
    </font>
    <font>
      <sz val="10"/>
      <name val="Times New Roman"/>
      <family val="1"/>
    </font>
    <font>
      <sz val="10"/>
      <name val="MS Sans Serif"/>
      <family val="2"/>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charset val="1"/>
    </font>
    <font>
      <sz val="10"/>
      <name val=".VnTime"/>
    </font>
    <font>
      <sz val="12"/>
      <color indexed="10"/>
      <name val="VN-NTime"/>
    </font>
    <font>
      <sz val="12"/>
      <name val=".VnTime"/>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Times New Roman"/>
    </font>
    <font>
      <sz val="10"/>
      <name val="Times New Roman"/>
    </font>
    <font>
      <sz val="11"/>
      <name val="VNarial"/>
    </font>
    <font>
      <sz val="10"/>
      <name val="MS Serif"/>
      <family val="1"/>
    </font>
    <font>
      <sz val="10"/>
      <name val="Courier"/>
      <family val="3"/>
    </font>
    <font>
      <sz val="13"/>
      <name val=".VnTime"/>
    </font>
    <font>
      <sz val="10"/>
      <color indexed="16"/>
      <name val="MS Serif"/>
      <family val="1"/>
    </font>
    <font>
      <sz val="8"/>
      <name val="Arial"/>
      <family val="2"/>
    </font>
    <font>
      <b/>
      <sz val="12"/>
      <name val="Helv"/>
    </font>
    <font>
      <b/>
      <sz val="12"/>
      <name val="Arial"/>
      <family val="2"/>
    </font>
    <font>
      <b/>
      <sz val="10"/>
      <name val="Arial"/>
      <family val="2"/>
    </font>
    <font>
      <b/>
      <sz val="18"/>
      <name val="Arial"/>
      <family val="2"/>
    </font>
    <font>
      <b/>
      <sz val="1"/>
      <color indexed="8"/>
      <name val="Courier"/>
      <family val="3"/>
    </font>
    <font>
      <sz val="8"/>
      <color indexed="12"/>
      <name val="Helv"/>
    </font>
    <font>
      <sz val="12"/>
      <name val="VNI-Aptima"/>
    </font>
    <font>
      <b/>
      <sz val="11"/>
      <name val="Helv"/>
    </font>
    <font>
      <sz val="10"/>
      <name val=".VnAvant"/>
      <family val="2"/>
    </font>
    <font>
      <sz val="10"/>
      <name val="VNI-Times"/>
    </font>
    <font>
      <sz val="12"/>
      <name val="Arial"/>
      <family val="2"/>
    </font>
    <font>
      <sz val="13"/>
      <name val=".VnTime"/>
      <family val="2"/>
    </font>
    <font>
      <sz val="7"/>
      <name val="Small Fonts"/>
    </font>
    <font>
      <b/>
      <sz val="12"/>
      <name val="VN-NTime"/>
    </font>
    <font>
      <b/>
      <i/>
      <sz val="16"/>
      <name val="Helv"/>
    </font>
    <font>
      <sz val="12"/>
      <name val=".VnTime"/>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10"/>
      <name val=".VnTime"/>
      <family val="2"/>
    </font>
    <font>
      <sz val="9"/>
      <name val=".VnTime"/>
      <family val="2"/>
    </font>
    <font>
      <sz val="16"/>
      <name val="AngsanaUPC"/>
      <family val="3"/>
    </font>
    <font>
      <sz val="22"/>
      <name val="ＭＳ 明朝"/>
      <family val="1"/>
      <charset val="128"/>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0"/>
      <name val=" "/>
      <family val="1"/>
      <charset val="136"/>
    </font>
    <font>
      <b/>
      <sz val="9"/>
      <color indexed="10"/>
      <name val="Arial"/>
    </font>
    <font>
      <b/>
      <sz val="10.5"/>
      <color indexed="10"/>
      <name val="Times New Roman"/>
      <family val="1"/>
    </font>
    <font>
      <sz val="10"/>
      <name val="Arial"/>
    </font>
    <font>
      <b/>
      <sz val="9"/>
      <name val="Arial"/>
      <family val="2"/>
    </font>
    <font>
      <b/>
      <sz val="9"/>
      <name val="Times New Roman"/>
      <family val="1"/>
    </font>
    <font>
      <sz val="9"/>
      <name val="Times New Roman"/>
      <family val="1"/>
    </font>
    <font>
      <b/>
      <sz val="14"/>
      <name val="Times New Roman"/>
      <family val="1"/>
    </font>
    <font>
      <b/>
      <i/>
      <sz val="10"/>
      <color indexed="12"/>
      <name val="Times New Roman"/>
      <family val="1"/>
    </font>
    <font>
      <b/>
      <i/>
      <sz val="10"/>
      <name val="Times New Roman"/>
      <family val="1"/>
    </font>
    <font>
      <i/>
      <sz val="10"/>
      <name val="Times New Roman"/>
      <family val="1"/>
    </font>
    <font>
      <i/>
      <sz val="10"/>
      <color indexed="17"/>
      <name val="Times New Roman"/>
      <family val="1"/>
    </font>
    <font>
      <sz val="10"/>
      <color indexed="12"/>
      <name val="Times New Roman"/>
      <family val="1"/>
    </font>
    <font>
      <b/>
      <i/>
      <sz val="10.5"/>
      <name val="Times New Roman"/>
      <family val="1"/>
    </font>
    <font>
      <i/>
      <sz val="9"/>
      <name val="Times New Roman"/>
      <family val="1"/>
    </font>
    <font>
      <i/>
      <sz val="11"/>
      <name val="Times New Roman"/>
      <family val="1"/>
    </font>
    <font>
      <sz val="10.5"/>
      <color indexed="8"/>
      <name val="Times New Roman"/>
      <family val="1"/>
    </font>
    <font>
      <sz val="11"/>
      <name val="Times New Roman"/>
      <family val="1"/>
    </font>
    <font>
      <b/>
      <sz val="10"/>
      <color indexed="9"/>
      <name val="Times New Roman"/>
      <family val="1"/>
    </font>
    <font>
      <b/>
      <u/>
      <sz val="10"/>
      <name val="Times New Roman"/>
      <family val="1"/>
    </font>
    <font>
      <sz val="10"/>
      <name val=".VnArial"/>
      <family val="2"/>
    </font>
    <font>
      <i/>
      <sz val="10.5"/>
      <name val="Times New Roman"/>
      <family val="1"/>
    </font>
    <font>
      <b/>
      <i/>
      <sz val="9"/>
      <name val="Times New Roman"/>
      <family val="1"/>
    </font>
    <font>
      <b/>
      <sz val="8"/>
      <name val="Times New Roman"/>
      <family val="1"/>
    </font>
    <font>
      <b/>
      <sz val="11"/>
      <name val="Times New Roman"/>
      <family val="1"/>
    </font>
    <font>
      <i/>
      <sz val="8"/>
      <name val="Times New Roman"/>
      <family val="1"/>
    </font>
    <font>
      <b/>
      <i/>
      <sz val="11"/>
      <name val="Times New Roman"/>
      <family val="1"/>
    </font>
    <font>
      <sz val="9.5"/>
      <name val="Times New Roman"/>
      <family val="1"/>
    </font>
    <font>
      <sz val="10"/>
      <color indexed="9"/>
      <name val="Times New Roman"/>
      <family val="1"/>
    </font>
    <font>
      <sz val="11"/>
      <color indexed="9"/>
      <name val="Times New Roman"/>
      <family val="1"/>
    </font>
    <font>
      <b/>
      <sz val="11"/>
      <color indexed="9"/>
      <name val="Times New Roman"/>
      <family val="1"/>
    </font>
    <font>
      <b/>
      <sz val="12"/>
      <name val="Times New Roman"/>
      <family val="1"/>
    </font>
    <font>
      <b/>
      <sz val="9"/>
      <color indexed="81"/>
      <name val="Tahoma"/>
      <family val="2"/>
    </font>
    <font>
      <sz val="9"/>
      <color indexed="81"/>
      <name val="Tahoma"/>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3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s>
  <cellStyleXfs count="149">
    <xf numFmtId="0" fontId="0" fillId="0" borderId="0"/>
    <xf numFmtId="0" fontId="12" fillId="0" borderId="0"/>
    <xf numFmtId="0" fontId="13" fillId="0" borderId="0" applyFont="0" applyFill="0" applyBorder="0" applyAlignment="0" applyProtection="0"/>
    <xf numFmtId="192" fontId="12"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173" fontId="15" fillId="0" borderId="0" applyFont="0" applyFill="0" applyBorder="0" applyAlignment="0" applyProtection="0"/>
    <xf numFmtId="9" fontId="16" fillId="0" borderId="0" applyFont="0" applyFill="0" applyBorder="0" applyAlignment="0" applyProtection="0"/>
    <xf numFmtId="165" fontId="17" fillId="0" borderId="0" applyFont="0" applyFill="0" applyBorder="0" applyAlignment="0" applyProtection="0"/>
    <xf numFmtId="0" fontId="18" fillId="0" borderId="0">
      <alignment vertical="center"/>
    </xf>
    <xf numFmtId="0" fontId="19" fillId="0" borderId="0">
      <alignment vertical="top"/>
    </xf>
    <xf numFmtId="0" fontId="20" fillId="0" borderId="0" applyNumberFormat="0" applyFill="0" applyBorder="0" applyAlignment="0" applyProtection="0"/>
    <xf numFmtId="0" fontId="20" fillId="0" borderId="0" applyNumberFormat="0" applyFill="0" applyBorder="0" applyAlignment="0" applyProtection="0"/>
    <xf numFmtId="0" fontId="10" fillId="0" borderId="0"/>
    <xf numFmtId="2" fontId="21" fillId="2" borderId="1">
      <alignment horizontal="center"/>
    </xf>
    <xf numFmtId="0" fontId="22" fillId="0" borderId="0"/>
    <xf numFmtId="0" fontId="1" fillId="0" borderId="0" applyFont="0" applyFill="0" applyBorder="0" applyAlignment="0" applyProtection="0"/>
    <xf numFmtId="0" fontId="23" fillId="0" borderId="0" applyFont="0" applyFill="0" applyBorder="0" applyAlignment="0" applyProtection="0"/>
    <xf numFmtId="208" fontId="24" fillId="0" borderId="0" applyFont="0" applyFill="0" applyBorder="0" applyAlignment="0" applyProtection="0"/>
    <xf numFmtId="186" fontId="1" fillId="0" borderId="0" applyFont="0" applyFill="0" applyBorder="0" applyAlignment="0" applyProtection="0"/>
    <xf numFmtId="0" fontId="23" fillId="0" borderId="0" applyFont="0" applyFill="0" applyBorder="0" applyAlignment="0" applyProtection="0"/>
    <xf numFmtId="207" fontId="24" fillId="0" borderId="0" applyFont="0" applyFill="0" applyBorder="0" applyAlignment="0" applyProtection="0"/>
    <xf numFmtId="0" fontId="25" fillId="0" borderId="0">
      <alignment horizontal="center" wrapText="1"/>
      <protection locked="0"/>
    </xf>
    <xf numFmtId="0" fontId="1" fillId="0" borderId="0" applyFont="0" applyFill="0" applyBorder="0" applyAlignment="0" applyProtection="0"/>
    <xf numFmtId="0" fontId="23" fillId="0" borderId="0" applyFont="0" applyFill="0" applyBorder="0" applyAlignment="0" applyProtection="0"/>
    <xf numFmtId="209" fontId="24" fillId="0" borderId="0" applyFont="0" applyFill="0" applyBorder="0" applyAlignment="0" applyProtection="0"/>
    <xf numFmtId="185" fontId="1" fillId="0" borderId="0" applyFont="0" applyFill="0" applyBorder="0" applyAlignment="0" applyProtection="0"/>
    <xf numFmtId="0" fontId="23" fillId="0" borderId="0" applyFont="0" applyFill="0" applyBorder="0" applyAlignment="0" applyProtection="0"/>
    <xf numFmtId="210" fontId="24" fillId="0" borderId="0" applyFont="0" applyFill="0" applyBorder="0" applyAlignment="0" applyProtection="0"/>
    <xf numFmtId="0" fontId="23" fillId="0" borderId="0"/>
    <xf numFmtId="0" fontId="26" fillId="0" borderId="0"/>
    <xf numFmtId="0" fontId="23" fillId="0" borderId="0"/>
    <xf numFmtId="37" fontId="27" fillId="0" borderId="0"/>
    <xf numFmtId="184" fontId="1" fillId="0" borderId="0" applyFill="0" applyBorder="0" applyAlignment="0"/>
    <xf numFmtId="0" fontId="28" fillId="0" borderId="0"/>
    <xf numFmtId="168" fontId="30" fillId="0" borderId="0" applyFont="0" applyFill="0" applyBorder="0" applyAlignment="0" applyProtection="0"/>
    <xf numFmtId="199" fontId="31" fillId="0" borderId="0"/>
    <xf numFmtId="205" fontId="32" fillId="0" borderId="0"/>
    <xf numFmtId="3" fontId="12" fillId="0" borderId="0" applyFont="0" applyFill="0" applyBorder="0" applyAlignment="0" applyProtection="0"/>
    <xf numFmtId="0" fontId="33" fillId="0" borderId="0" applyNumberFormat="0" applyAlignment="0">
      <alignment horizontal="left"/>
    </xf>
    <xf numFmtId="0" fontId="34" fillId="0" borderId="0" applyNumberFormat="0" applyAlignment="0"/>
    <xf numFmtId="201" fontId="35" fillId="0" borderId="0" applyFont="0" applyFill="0" applyBorder="0" applyAlignment="0" applyProtection="0"/>
    <xf numFmtId="176" fontId="12" fillId="0" borderId="0" applyFont="0" applyFill="0" applyBorder="0" applyAlignment="0" applyProtection="0"/>
    <xf numFmtId="197" fontId="1" fillId="0" borderId="0"/>
    <xf numFmtId="1" fontId="29" fillId="0" borderId="2" applyBorder="0"/>
    <xf numFmtId="0" fontId="12" fillId="0" borderId="0" applyFont="0" applyFill="0" applyBorder="0" applyAlignment="0" applyProtection="0"/>
    <xf numFmtId="179" fontId="12" fillId="0" borderId="0" applyFont="0" applyFill="0" applyBorder="0" applyAlignment="0" applyProtection="0"/>
    <xf numFmtId="181" fontId="12" fillId="0" borderId="0" applyFont="0" applyFill="0" applyBorder="0" applyAlignment="0" applyProtection="0"/>
    <xf numFmtId="198" fontId="1" fillId="0" borderId="0"/>
    <xf numFmtId="0" fontId="36" fillId="0" borderId="0" applyNumberFormat="0" applyAlignment="0">
      <alignment horizontal="left"/>
    </xf>
    <xf numFmtId="206" fontId="22" fillId="0" borderId="0" applyFont="0" applyFill="0" applyBorder="0" applyAlignment="0" applyProtection="0"/>
    <xf numFmtId="2" fontId="12" fillId="0" borderId="0" applyFont="0" applyFill="0" applyBorder="0" applyAlignment="0" applyProtection="0"/>
    <xf numFmtId="194" fontId="22" fillId="0" borderId="3" applyFont="0" applyFill="0" applyBorder="0" applyProtection="0"/>
    <xf numFmtId="38" fontId="37" fillId="3" borderId="0" applyNumberFormat="0" applyBorder="0" applyAlignment="0" applyProtection="0"/>
    <xf numFmtId="0" fontId="38" fillId="0" borderId="0">
      <alignment horizontal="left"/>
    </xf>
    <xf numFmtId="0" fontId="39" fillId="0" borderId="4" applyNumberFormat="0" applyAlignment="0" applyProtection="0">
      <alignment horizontal="left" vertical="center"/>
    </xf>
    <xf numFmtId="0" fontId="39" fillId="0" borderId="5">
      <alignment horizontal="left" vertical="center"/>
    </xf>
    <xf numFmtId="14" fontId="40" fillId="4" borderId="6">
      <alignment horizontal="center" vertical="center" wrapText="1"/>
    </xf>
    <xf numFmtId="0" fontId="41" fillId="0" borderId="0" applyNumberFormat="0" applyFill="0" applyBorder="0" applyAlignment="0" applyProtection="0"/>
    <xf numFmtId="0" fontId="39" fillId="0" borderId="0" applyNumberFormat="0" applyFill="0" applyBorder="0" applyAlignment="0" applyProtection="0"/>
    <xf numFmtId="182" fontId="42" fillId="0" borderId="0">
      <protection locked="0"/>
    </xf>
    <xf numFmtId="182" fontId="42" fillId="0" borderId="0">
      <protection locked="0"/>
    </xf>
    <xf numFmtId="0" fontId="43" fillId="0" borderId="0"/>
    <xf numFmtId="10" fontId="37" fillId="5" borderId="7" applyNumberFormat="0" applyBorder="0" applyAlignment="0" applyProtection="0"/>
    <xf numFmtId="184" fontId="44" fillId="6" borderId="0"/>
    <xf numFmtId="184" fontId="44" fillId="7" borderId="0"/>
    <xf numFmtId="173" fontId="12" fillId="0" borderId="0" applyFont="0" applyFill="0" applyBorder="0" applyAlignment="0" applyProtection="0"/>
    <xf numFmtId="175" fontId="12" fillId="0" borderId="0" applyFont="0" applyFill="0" applyBorder="0" applyAlignment="0" applyProtection="0"/>
    <xf numFmtId="0" fontId="45" fillId="0" borderId="6"/>
    <xf numFmtId="195" fontId="46" fillId="0" borderId="8"/>
    <xf numFmtId="172" fontId="12" fillId="0" borderId="0" applyFont="0" applyFill="0" applyBorder="0" applyAlignment="0" applyProtection="0"/>
    <xf numFmtId="174" fontId="12" fillId="0" borderId="0" applyFont="0" applyFill="0" applyBorder="0" applyAlignment="0" applyProtection="0"/>
    <xf numFmtId="188" fontId="47" fillId="0" borderId="0" applyFont="0" applyFill="0" applyBorder="0" applyAlignment="0" applyProtection="0"/>
    <xf numFmtId="203" fontId="47" fillId="0" borderId="0" applyFont="0" applyFill="0" applyBorder="0" applyAlignment="0" applyProtection="0"/>
    <xf numFmtId="0" fontId="48" fillId="0" borderId="0" applyNumberFormat="0" applyFont="0" applyFill="0" applyAlignment="0"/>
    <xf numFmtId="0" fontId="49" fillId="0" borderId="7"/>
    <xf numFmtId="0" fontId="31" fillId="0" borderId="0"/>
    <xf numFmtId="37" fontId="50" fillId="0" borderId="0"/>
    <xf numFmtId="0" fontId="51" fillId="0" borderId="7" applyNumberFormat="0" applyFont="0" applyFill="0" applyBorder="0" applyAlignment="0">
      <alignment horizontal="center"/>
    </xf>
    <xf numFmtId="177" fontId="52" fillId="0" borderId="0"/>
    <xf numFmtId="0" fontId="30" fillId="0" borderId="0"/>
    <xf numFmtId="0" fontId="1" fillId="0" borderId="0"/>
    <xf numFmtId="0" fontId="74" fillId="0" borderId="0"/>
    <xf numFmtId="0" fontId="8" fillId="0" borderId="0"/>
    <xf numFmtId="0" fontId="53" fillId="0" borderId="0"/>
    <xf numFmtId="202" fontId="47" fillId="0" borderId="0" applyFont="0" applyFill="0" applyBorder="0" applyAlignment="0" applyProtection="0"/>
    <xf numFmtId="193" fontId="47" fillId="0" borderId="0" applyFont="0" applyFill="0" applyBorder="0" applyAlignment="0" applyProtection="0"/>
    <xf numFmtId="0" fontId="12" fillId="0" borderId="0" applyFont="0" applyFill="0" applyBorder="0" applyAlignment="0" applyProtection="0"/>
    <xf numFmtId="0" fontId="10" fillId="0" borderId="0"/>
    <xf numFmtId="14" fontId="25" fillId="0" borderId="0">
      <alignment horizontal="center" wrapText="1"/>
      <protection locked="0"/>
    </xf>
    <xf numFmtId="204" fontId="1" fillId="0" borderId="0" applyFont="0" applyFill="0" applyBorder="0" applyAlignment="0" applyProtection="0"/>
    <xf numFmtId="10" fontId="12" fillId="0" borderId="0" applyFont="0" applyFill="0" applyBorder="0" applyAlignment="0" applyProtection="0"/>
    <xf numFmtId="9" fontId="11" fillId="0" borderId="9" applyNumberFormat="0" applyBorder="0"/>
    <xf numFmtId="164" fontId="54" fillId="0" borderId="0"/>
    <xf numFmtId="0" fontId="11" fillId="0" borderId="0" applyNumberFormat="0" applyFont="0" applyFill="0" applyBorder="0" applyAlignment="0" applyProtection="0">
      <alignment horizontal="left"/>
    </xf>
    <xf numFmtId="183" fontId="1" fillId="0" borderId="0" applyNumberFormat="0" applyFill="0" applyBorder="0" applyAlignment="0" applyProtection="0">
      <alignment horizontal="left"/>
    </xf>
    <xf numFmtId="200" fontId="55" fillId="0" borderId="0" applyFont="0" applyFill="0" applyBorder="0" applyAlignment="0" applyProtection="0"/>
    <xf numFmtId="0" fontId="11" fillId="0" borderId="0" applyFont="0" applyFill="0" applyBorder="0" applyAlignment="0" applyProtection="0"/>
    <xf numFmtId="196" fontId="35" fillId="0" borderId="0" applyFont="0" applyFill="0" applyBorder="0" applyAlignment="0" applyProtection="0"/>
    <xf numFmtId="0" fontId="45" fillId="0" borderId="0"/>
    <xf numFmtId="40" fontId="56" fillId="0" borderId="0" applyBorder="0">
      <alignment horizontal="right"/>
    </xf>
    <xf numFmtId="190" fontId="35" fillId="0" borderId="10">
      <alignment horizontal="right" vertical="center"/>
    </xf>
    <xf numFmtId="0" fontId="58" fillId="0" borderId="0" applyFill="0" applyBorder="0" applyProtection="0">
      <alignment horizontal="left" vertical="top"/>
    </xf>
    <xf numFmtId="0" fontId="12" fillId="0" borderId="11" applyNumberFormat="0" applyFont="0" applyFill="0" applyAlignment="0" applyProtection="0"/>
    <xf numFmtId="191" fontId="35" fillId="0" borderId="10">
      <alignment horizontal="center"/>
    </xf>
    <xf numFmtId="3" fontId="57" fillId="0" borderId="12" applyNumberFormat="0" applyBorder="0" applyAlignment="0"/>
    <xf numFmtId="188" fontId="35" fillId="0" borderId="0"/>
    <xf numFmtId="189" fontId="35" fillId="0" borderId="7"/>
    <xf numFmtId="164" fontId="61" fillId="0" borderId="1">
      <alignment horizontal="left" vertical="top"/>
    </xf>
    <xf numFmtId="0" fontId="62" fillId="0" borderId="1">
      <alignment horizontal="left" vertical="center"/>
    </xf>
    <xf numFmtId="0" fontId="59" fillId="8" borderId="7">
      <alignment horizontal="left" vertical="center"/>
    </xf>
    <xf numFmtId="164" fontId="60" fillId="0" borderId="13">
      <alignment horizontal="left" vertical="top"/>
    </xf>
    <xf numFmtId="178" fontId="12" fillId="0" borderId="0" applyFont="0" applyFill="0" applyBorder="0" applyAlignment="0" applyProtection="0"/>
    <xf numFmtId="180" fontId="12" fillId="0" borderId="0" applyFont="0" applyFill="0" applyBorder="0" applyAlignment="0" applyProtection="0"/>
    <xf numFmtId="0" fontId="64" fillId="0" borderId="0">
      <alignment vertical="center"/>
    </xf>
    <xf numFmtId="166" fontId="63" fillId="0" borderId="0" applyFont="0" applyFill="0" applyBorder="0" applyAlignment="0" applyProtection="0"/>
    <xf numFmtId="167" fontId="63" fillId="0" borderId="0" applyFont="0" applyFill="0" applyBorder="0" applyAlignment="0" applyProtection="0"/>
    <xf numFmtId="0" fontId="63" fillId="0" borderId="0"/>
    <xf numFmtId="0" fontId="71" fillId="0" borderId="0" applyFont="0" applyFill="0" applyBorder="0" applyAlignment="0" applyProtection="0"/>
    <xf numFmtId="0" fontId="71" fillId="0" borderId="0" applyFont="0" applyFill="0" applyBorder="0" applyAlignment="0" applyProtection="0"/>
    <xf numFmtId="0" fontId="18" fillId="0" borderId="0">
      <alignment vertical="center"/>
    </xf>
    <xf numFmtId="40" fontId="65" fillId="0" borderId="0" applyFont="0" applyFill="0" applyBorder="0" applyAlignment="0" applyProtection="0"/>
    <xf numFmtId="38"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9" fontId="66" fillId="0" borderId="0" applyBorder="0" applyAlignment="0" applyProtection="0"/>
    <xf numFmtId="0" fontId="67" fillId="0" borderId="0"/>
    <xf numFmtId="0" fontId="68" fillId="0" borderId="0" applyFont="0" applyFill="0" applyBorder="0" applyAlignment="0" applyProtection="0"/>
    <xf numFmtId="0" fontId="68"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9" fillId="0" borderId="0"/>
    <xf numFmtId="0" fontId="48" fillId="0" borderId="0"/>
    <xf numFmtId="173" fontId="15" fillId="0" borderId="0" applyFont="0" applyFill="0" applyBorder="0" applyAlignment="0" applyProtection="0"/>
    <xf numFmtId="175" fontId="15" fillId="0" borderId="0" applyFont="0" applyFill="0" applyBorder="0" applyAlignment="0" applyProtection="0"/>
    <xf numFmtId="171" fontId="12" fillId="0" borderId="0" applyFont="0" applyFill="0" applyBorder="0" applyAlignment="0" applyProtection="0"/>
    <xf numFmtId="170" fontId="12" fillId="0" borderId="0" applyFont="0" applyFill="0" applyBorder="0" applyAlignment="0" applyProtection="0"/>
    <xf numFmtId="0" fontId="70" fillId="0" borderId="0"/>
    <xf numFmtId="172" fontId="15" fillId="0" borderId="0" applyFont="0" applyFill="0" applyBorder="0" applyAlignment="0" applyProtection="0"/>
    <xf numFmtId="187" fontId="17" fillId="0" borderId="0" applyFont="0" applyFill="0" applyBorder="0" applyAlignment="0" applyProtection="0"/>
    <xf numFmtId="174" fontId="15"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12" fillId="0" borderId="0"/>
    <xf numFmtId="0" fontId="53" fillId="0" borderId="0"/>
    <xf numFmtId="0" fontId="12" fillId="0" borderId="0"/>
    <xf numFmtId="0" fontId="91" fillId="0" borderId="0"/>
    <xf numFmtId="0" fontId="53" fillId="0" borderId="0"/>
    <xf numFmtId="0" fontId="12" fillId="0" borderId="0"/>
  </cellStyleXfs>
  <cellXfs count="725">
    <xf numFmtId="0" fontId="2" fillId="0" borderId="0" xfId="0" applyFont="1"/>
    <xf numFmtId="0" fontId="2" fillId="0" borderId="14" xfId="0" applyFont="1" applyBorder="1"/>
    <xf numFmtId="0" fontId="3" fillId="0" borderId="14" xfId="0" applyFont="1" applyBorder="1"/>
    <xf numFmtId="0" fontId="2" fillId="0" borderId="14" xfId="0" applyFont="1" applyBorder="1" applyAlignment="1">
      <alignment horizontal="center"/>
    </xf>
    <xf numFmtId="0" fontId="3" fillId="0" borderId="14" xfId="0" applyFont="1" applyBorder="1" applyAlignment="1">
      <alignment horizontal="center"/>
    </xf>
    <xf numFmtId="0" fontId="3" fillId="0" borderId="7" xfId="0" applyFont="1" applyBorder="1"/>
    <xf numFmtId="0" fontId="2" fillId="0" borderId="7" xfId="0" applyFont="1" applyBorder="1" applyAlignment="1">
      <alignment horizontal="center" vertical="center"/>
    </xf>
    <xf numFmtId="0" fontId="2" fillId="0" borderId="7" xfId="0" applyFont="1" applyBorder="1"/>
    <xf numFmtId="0" fontId="2" fillId="0" borderId="14" xfId="0" applyFont="1" applyBorder="1" applyAlignment="1">
      <alignment horizontal="center" vertical="center"/>
    </xf>
    <xf numFmtId="169" fontId="73" fillId="0" borderId="0" xfId="81" applyNumberFormat="1" applyFont="1" applyFill="1" applyBorder="1" applyAlignment="1" applyProtection="1">
      <alignment horizontal="right" vertical="top"/>
      <protection hidden="1"/>
    </xf>
    <xf numFmtId="0" fontId="72" fillId="0" borderId="0" xfId="0" applyFont="1" applyBorder="1"/>
    <xf numFmtId="169" fontId="2" fillId="0" borderId="0" xfId="0" applyNumberFormat="1" applyFont="1"/>
    <xf numFmtId="0" fontId="2" fillId="0" borderId="15" xfId="0" applyFont="1" applyBorder="1"/>
    <xf numFmtId="0" fontId="2" fillId="0" borderId="0" xfId="0" applyFont="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center" vertical="center" wrapText="1"/>
    </xf>
    <xf numFmtId="0" fontId="75" fillId="0" borderId="14" xfId="0" applyFont="1" applyBorder="1" applyAlignment="1">
      <alignment horizontal="center" vertical="center" wrapText="1"/>
    </xf>
    <xf numFmtId="0" fontId="2" fillId="0" borderId="14" xfId="0" applyFont="1" applyBorder="1" applyAlignment="1"/>
    <xf numFmtId="169" fontId="4" fillId="0" borderId="14" xfId="82" applyNumberFormat="1" applyFont="1" applyFill="1" applyBorder="1" applyAlignment="1" applyProtection="1">
      <alignment horizontal="right"/>
      <protection hidden="1"/>
    </xf>
    <xf numFmtId="169" fontId="5" fillId="0" borderId="14" xfId="82" applyNumberFormat="1" applyFont="1" applyFill="1" applyBorder="1" applyAlignment="1" applyProtection="1">
      <alignment horizontal="right"/>
      <protection hidden="1"/>
    </xf>
    <xf numFmtId="0" fontId="3" fillId="0" borderId="14" xfId="0" applyFont="1" applyBorder="1" applyAlignment="1"/>
    <xf numFmtId="169" fontId="4" fillId="0" borderId="14" xfId="81" applyNumberFormat="1" applyFont="1" applyFill="1" applyBorder="1" applyAlignment="1" applyProtection="1">
      <alignment horizontal="right"/>
      <protection hidden="1"/>
    </xf>
    <xf numFmtId="169" fontId="5" fillId="0" borderId="14" xfId="81" applyNumberFormat="1" applyFont="1" applyFill="1" applyBorder="1" applyAlignment="1" applyProtection="1">
      <alignment horizontal="right"/>
      <protection hidden="1"/>
    </xf>
    <xf numFmtId="169" fontId="7" fillId="0" borderId="14" xfId="81" applyNumberFormat="1" applyFont="1" applyFill="1" applyBorder="1" applyAlignment="1" applyProtection="1">
      <alignment horizontal="right"/>
      <protection hidden="1"/>
    </xf>
    <xf numFmtId="169" fontId="7" fillId="0" borderId="14" xfId="82" applyNumberFormat="1" applyFont="1" applyFill="1" applyBorder="1" applyAlignment="1" applyProtection="1">
      <alignment horizontal="right"/>
      <protection hidden="1"/>
    </xf>
    <xf numFmtId="169" fontId="5" fillId="0" borderId="14" xfId="82" quotePrefix="1" applyNumberFormat="1" applyFont="1" applyFill="1" applyBorder="1" applyAlignment="1" applyProtection="1">
      <alignment horizontal="right"/>
      <protection hidden="1"/>
    </xf>
    <xf numFmtId="37" fontId="9" fillId="0" borderId="7" xfId="83" applyNumberFormat="1" applyFont="1" applyFill="1" applyBorder="1" applyAlignment="1" applyProtection="1">
      <alignment horizontal="center" wrapText="1"/>
      <protection locked="0"/>
    </xf>
    <xf numFmtId="169" fontId="9" fillId="0" borderId="7" xfId="83" applyNumberFormat="1" applyFont="1" applyFill="1" applyBorder="1" applyAlignment="1" applyProtection="1">
      <alignment horizontal="center" wrapText="1"/>
    </xf>
    <xf numFmtId="37" fontId="10" fillId="0" borderId="7" xfId="83" applyNumberFormat="1" applyFont="1" applyFill="1" applyBorder="1" applyAlignment="1" applyProtection="1">
      <alignment horizontal="center" wrapText="1"/>
      <protection locked="0"/>
    </xf>
    <xf numFmtId="169" fontId="10" fillId="0" borderId="7" xfId="83" applyNumberFormat="1" applyFont="1" applyFill="1" applyBorder="1" applyAlignment="1" applyProtection="1">
      <alignment horizontal="center" wrapText="1"/>
    </xf>
    <xf numFmtId="0" fontId="3" fillId="0" borderId="7" xfId="0" applyFont="1" applyBorder="1" applyAlignment="1"/>
    <xf numFmtId="169" fontId="10" fillId="0" borderId="7" xfId="83" applyNumberFormat="1" applyFont="1" applyFill="1" applyBorder="1" applyAlignment="1" applyProtection="1">
      <alignment horizontal="center" wrapText="1"/>
      <protection locked="0"/>
    </xf>
    <xf numFmtId="37" fontId="9" fillId="0" borderId="7" xfId="83" applyNumberFormat="1" applyFont="1" applyFill="1" applyBorder="1" applyAlignment="1" applyProtection="1">
      <alignment wrapText="1"/>
      <protection locked="0"/>
    </xf>
    <xf numFmtId="49" fontId="5" fillId="0" borderId="7" xfId="0" quotePrefix="1" applyNumberFormat="1" applyFont="1" applyFill="1" applyBorder="1" applyAlignment="1">
      <alignment horizontal="left" wrapText="1"/>
    </xf>
    <xf numFmtId="169" fontId="5" fillId="0" borderId="7" xfId="0" applyNumberFormat="1" applyFont="1" applyFill="1" applyBorder="1" applyAlignment="1">
      <alignment horizontal="center" wrapText="1"/>
    </xf>
    <xf numFmtId="49" fontId="5" fillId="0" borderId="7" xfId="0" applyNumberFormat="1" applyFont="1" applyFill="1" applyBorder="1" applyAlignment="1">
      <alignment horizontal="left" wrapText="1"/>
    </xf>
    <xf numFmtId="169" fontId="5" fillId="0" borderId="7" xfId="0" applyNumberFormat="1" applyFont="1" applyFill="1" applyBorder="1" applyAlignment="1">
      <alignment horizontal="justify" wrapText="1"/>
    </xf>
    <xf numFmtId="0" fontId="4" fillId="0" borderId="7" xfId="0" applyFont="1" applyFill="1" applyBorder="1" applyAlignment="1">
      <alignment horizontal="justify" wrapText="1"/>
    </xf>
    <xf numFmtId="169" fontId="4" fillId="0" borderId="7" xfId="0" applyNumberFormat="1" applyFont="1" applyFill="1" applyBorder="1" applyAlignment="1">
      <alignment horizontal="justify" wrapText="1"/>
    </xf>
    <xf numFmtId="0" fontId="5" fillId="0" borderId="7" xfId="0" applyFont="1" applyFill="1" applyBorder="1" applyAlignment="1">
      <alignment horizontal="justify" wrapText="1"/>
    </xf>
    <xf numFmtId="0" fontId="4" fillId="0" borderId="7" xfId="0" applyFont="1" applyFill="1" applyBorder="1" applyAlignment="1">
      <alignment horizontal="center" wrapText="1"/>
    </xf>
    <xf numFmtId="0" fontId="75" fillId="0" borderId="16" xfId="0" applyFont="1" applyBorder="1" applyAlignment="1">
      <alignment horizontal="center"/>
    </xf>
    <xf numFmtId="0" fontId="75" fillId="0" borderId="2" xfId="0" applyFont="1" applyBorder="1" applyAlignment="1"/>
    <xf numFmtId="0" fontId="15" fillId="0" borderId="17" xfId="0" applyFont="1" applyBorder="1" applyAlignment="1">
      <alignment horizontal="center"/>
    </xf>
    <xf numFmtId="0" fontId="75" fillId="0" borderId="17" xfId="0" applyFont="1" applyBorder="1" applyAlignment="1">
      <alignment horizontal="center"/>
    </xf>
    <xf numFmtId="0" fontId="15" fillId="0" borderId="7" xfId="0" applyFont="1" applyBorder="1" applyAlignment="1"/>
    <xf numFmtId="0" fontId="75" fillId="0" borderId="7" xfId="0" applyFont="1" applyBorder="1" applyAlignment="1"/>
    <xf numFmtId="0" fontId="2" fillId="0" borderId="0" xfId="0" applyFont="1" applyBorder="1" applyAlignment="1">
      <alignment horizontal="center" vertical="center"/>
    </xf>
    <xf numFmtId="0" fontId="75" fillId="0" borderId="18" xfId="0" applyFont="1" applyBorder="1"/>
    <xf numFmtId="0" fontId="75" fillId="0" borderId="0" xfId="0" applyFont="1" applyBorder="1"/>
    <xf numFmtId="0" fontId="2" fillId="0" borderId="0" xfId="0" applyFont="1" applyBorder="1"/>
    <xf numFmtId="0" fontId="2" fillId="0" borderId="0" xfId="0" applyFont="1"/>
    <xf numFmtId="3" fontId="9" fillId="0" borderId="0" xfId="143" applyNumberFormat="1" applyFont="1" applyFill="1" applyBorder="1" applyAlignment="1" applyProtection="1">
      <alignment horizontal="left" vertical="top"/>
      <protection hidden="1"/>
    </xf>
    <xf numFmtId="0" fontId="4" fillId="0" borderId="0" xfId="143" applyNumberFormat="1" applyFont="1" applyFill="1" applyBorder="1" applyAlignment="1" applyProtection="1">
      <alignment vertical="top"/>
      <protection hidden="1"/>
    </xf>
    <xf numFmtId="0" fontId="5" fillId="0" borderId="0" xfId="143" applyNumberFormat="1" applyFont="1" applyFill="1" applyBorder="1" applyAlignment="1" applyProtection="1">
      <alignment vertical="top"/>
      <protection hidden="1"/>
    </xf>
    <xf numFmtId="0" fontId="4" fillId="0" borderId="0" xfId="143" applyNumberFormat="1" applyFont="1" applyFill="1" applyBorder="1" applyAlignment="1" applyProtection="1">
      <alignment horizontal="right" vertical="top"/>
      <protection hidden="1"/>
    </xf>
    <xf numFmtId="0" fontId="5" fillId="0" borderId="0" xfId="143" applyNumberFormat="1" applyFont="1" applyBorder="1" applyAlignment="1" applyProtection="1">
      <alignment vertical="top"/>
      <protection hidden="1"/>
    </xf>
    <xf numFmtId="3" fontId="76" fillId="0" borderId="0" xfId="143" applyNumberFormat="1" applyFont="1" applyFill="1" applyBorder="1" applyAlignment="1" applyProtection="1">
      <alignment vertical="top"/>
      <protection hidden="1"/>
    </xf>
    <xf numFmtId="0" fontId="5" fillId="0" borderId="19" xfId="143" applyNumberFormat="1" applyFont="1" applyFill="1" applyBorder="1" applyAlignment="1" applyProtection="1">
      <alignment vertical="top"/>
      <protection hidden="1"/>
    </xf>
    <xf numFmtId="0" fontId="5" fillId="0" borderId="19" xfId="143" applyNumberFormat="1" applyFont="1" applyFill="1" applyBorder="1" applyAlignment="1" applyProtection="1">
      <alignment horizontal="right" vertical="top"/>
      <protection hidden="1"/>
    </xf>
    <xf numFmtId="0" fontId="5" fillId="0" borderId="19" xfId="143" applyNumberFormat="1" applyFont="1" applyBorder="1" applyAlignment="1" applyProtection="1">
      <alignment vertical="top"/>
      <protection hidden="1"/>
    </xf>
    <xf numFmtId="3" fontId="77" fillId="0" borderId="0" xfId="143" applyNumberFormat="1" applyFont="1" applyFill="1" applyBorder="1" applyAlignment="1" applyProtection="1">
      <alignment vertical="top"/>
      <protection hidden="1"/>
    </xf>
    <xf numFmtId="0" fontId="5" fillId="0" borderId="0" xfId="143" applyNumberFormat="1" applyFont="1" applyFill="1" applyBorder="1" applyAlignment="1" applyProtection="1">
      <alignment horizontal="right" vertical="top"/>
      <protection hidden="1"/>
    </xf>
    <xf numFmtId="0" fontId="78" fillId="0" borderId="0" xfId="143" applyNumberFormat="1" applyFont="1" applyFill="1" applyBorder="1" applyAlignment="1" applyProtection="1">
      <alignment horizontal="center" vertical="top"/>
      <protection hidden="1"/>
    </xf>
    <xf numFmtId="0" fontId="79" fillId="0" borderId="0" xfId="143" applyNumberFormat="1" applyFont="1" applyFill="1" applyBorder="1" applyAlignment="1" applyProtection="1">
      <alignment horizontal="center" vertical="top"/>
      <protection hidden="1"/>
    </xf>
    <xf numFmtId="0" fontId="76" fillId="0" borderId="0" xfId="144" applyNumberFormat="1" applyFont="1" applyFill="1" applyAlignment="1">
      <alignment horizontal="left" vertical="top"/>
    </xf>
    <xf numFmtId="0" fontId="10" fillId="0" borderId="0" xfId="143" applyNumberFormat="1" applyFont="1" applyFill="1" applyBorder="1" applyAlignment="1" applyProtection="1">
      <alignment vertical="top"/>
      <protection hidden="1"/>
    </xf>
    <xf numFmtId="0" fontId="9" fillId="0" borderId="0" xfId="143" applyNumberFormat="1" applyFont="1" applyFill="1" applyBorder="1" applyAlignment="1" applyProtection="1">
      <alignment vertical="top"/>
      <protection hidden="1"/>
    </xf>
    <xf numFmtId="0" fontId="9" fillId="0" borderId="0" xfId="143" applyNumberFormat="1" applyFont="1" applyFill="1" applyBorder="1" applyAlignment="1" applyProtection="1">
      <alignment vertical="top"/>
      <protection hidden="1"/>
    </xf>
    <xf numFmtId="0" fontId="10" fillId="0" borderId="0" xfId="143" applyNumberFormat="1" applyFont="1" applyFill="1" applyBorder="1" applyAlignment="1" applyProtection="1">
      <alignment horizontal="justify" vertical="top" wrapText="1"/>
      <protection hidden="1"/>
    </xf>
    <xf numFmtId="0" fontId="9" fillId="0" borderId="0" xfId="143" applyNumberFormat="1" applyFont="1" applyFill="1" applyBorder="1" applyAlignment="1" applyProtection="1">
      <alignment vertical="top" wrapText="1"/>
      <protection hidden="1"/>
    </xf>
    <xf numFmtId="0" fontId="30" fillId="0" borderId="0" xfId="80" applyAlignment="1">
      <alignment vertical="top" wrapText="1"/>
    </xf>
    <xf numFmtId="0" fontId="80" fillId="0" borderId="0" xfId="143" applyNumberFormat="1" applyFont="1" applyFill="1" applyBorder="1" applyAlignment="1" applyProtection="1">
      <alignment vertical="center"/>
      <protection hidden="1"/>
    </xf>
    <xf numFmtId="0" fontId="10" fillId="0" borderId="0" xfId="143" applyNumberFormat="1" applyFont="1" applyFill="1" applyBorder="1" applyAlignment="1" applyProtection="1">
      <alignment vertical="top"/>
      <protection hidden="1"/>
    </xf>
    <xf numFmtId="0" fontId="10" fillId="0" borderId="0" xfId="143" applyNumberFormat="1" applyFont="1" applyFill="1" applyBorder="1" applyAlignment="1" applyProtection="1">
      <alignment horizontal="center" vertical="center" wrapText="1"/>
      <protection hidden="1"/>
    </xf>
    <xf numFmtId="0" fontId="10" fillId="0" borderId="0" xfId="143" applyNumberFormat="1" applyFont="1" applyFill="1" applyBorder="1" applyAlignment="1" applyProtection="1">
      <alignment vertical="justify" wrapText="1"/>
      <protection hidden="1"/>
    </xf>
    <xf numFmtId="0" fontId="30" fillId="0" borderId="0" xfId="80" applyAlignment="1">
      <alignment wrapText="1"/>
    </xf>
    <xf numFmtId="0" fontId="80" fillId="0" borderId="0" xfId="143" applyNumberFormat="1" applyFont="1" applyFill="1" applyBorder="1" applyAlignment="1" applyProtection="1">
      <alignment vertical="center"/>
      <protection hidden="1"/>
    </xf>
    <xf numFmtId="0" fontId="80" fillId="0" borderId="0" xfId="143" applyNumberFormat="1" applyFont="1" applyFill="1" applyBorder="1" applyAlignment="1" applyProtection="1">
      <alignment vertical="top"/>
      <protection hidden="1"/>
    </xf>
    <xf numFmtId="0" fontId="9" fillId="0" borderId="0" xfId="143" applyNumberFormat="1" applyFont="1" applyFill="1" applyBorder="1" applyAlignment="1" applyProtection="1">
      <protection hidden="1"/>
    </xf>
    <xf numFmtId="0" fontId="10" fillId="0" borderId="0" xfId="143" applyNumberFormat="1" applyFont="1" applyFill="1" applyBorder="1" applyAlignment="1" applyProtection="1">
      <alignment vertical="top" wrapText="1"/>
      <protection hidden="1"/>
    </xf>
    <xf numFmtId="0" fontId="10" fillId="0" borderId="0" xfId="143" applyNumberFormat="1" applyFont="1" applyFill="1" applyBorder="1" applyAlignment="1" applyProtection="1">
      <alignment vertical="top" wrapText="1"/>
      <protection hidden="1"/>
    </xf>
    <xf numFmtId="0" fontId="10" fillId="0" borderId="0" xfId="143" applyNumberFormat="1" applyFont="1" applyFill="1" applyBorder="1" applyAlignment="1" applyProtection="1">
      <alignment horizontal="justify" vertical="top"/>
      <protection hidden="1"/>
    </xf>
    <xf numFmtId="0" fontId="10" fillId="0" borderId="0" xfId="143" applyNumberFormat="1" applyFont="1" applyFill="1" applyBorder="1" applyAlignment="1" applyProtection="1">
      <alignment horizontal="justify" vertical="top"/>
      <protection hidden="1"/>
    </xf>
    <xf numFmtId="0" fontId="76" fillId="0" borderId="0" xfId="144" applyNumberFormat="1" applyFont="1" applyFill="1" applyAlignment="1">
      <alignment horizontal="right" vertical="top"/>
    </xf>
    <xf numFmtId="0" fontId="10" fillId="0" borderId="0" xfId="143" applyNumberFormat="1" applyFont="1" applyFill="1" applyBorder="1" applyAlignment="1" applyProtection="1">
      <alignment horizontal="left" vertical="top" wrapText="1"/>
      <protection hidden="1"/>
    </xf>
    <xf numFmtId="0" fontId="10" fillId="0" borderId="0" xfId="143" applyNumberFormat="1" applyFont="1" applyFill="1" applyBorder="1" applyAlignment="1" applyProtection="1">
      <alignment horizontal="justify" vertical="top" wrapText="1"/>
      <protection hidden="1"/>
    </xf>
    <xf numFmtId="0" fontId="81" fillId="0" borderId="0" xfId="143" applyNumberFormat="1" applyFont="1" applyFill="1" applyBorder="1" applyAlignment="1" applyProtection="1">
      <alignment vertical="top"/>
      <protection hidden="1"/>
    </xf>
    <xf numFmtId="0" fontId="81" fillId="0" borderId="0" xfId="143" applyNumberFormat="1" applyFont="1" applyFill="1" applyBorder="1" applyAlignment="1" applyProtection="1">
      <alignment horizontal="justify" vertical="top"/>
      <protection hidden="1"/>
    </xf>
    <xf numFmtId="0" fontId="77" fillId="0" borderId="0" xfId="144" applyNumberFormat="1" applyFont="1" applyFill="1" applyAlignment="1">
      <alignment horizontal="right" vertical="top"/>
    </xf>
    <xf numFmtId="0" fontId="10" fillId="0" borderId="0" xfId="143" quotePrefix="1" applyNumberFormat="1" applyFont="1" applyFill="1" applyBorder="1" applyAlignment="1" applyProtection="1">
      <alignment vertical="top"/>
      <protection hidden="1"/>
    </xf>
    <xf numFmtId="49" fontId="10" fillId="0" borderId="0" xfId="143" applyNumberFormat="1" applyFont="1" applyFill="1" applyBorder="1" applyAlignment="1" applyProtection="1">
      <alignment horizontal="right" vertical="top"/>
      <protection hidden="1"/>
    </xf>
    <xf numFmtId="0" fontId="81" fillId="0" borderId="0" xfId="143" applyNumberFormat="1" applyFont="1" applyFill="1" applyBorder="1" applyAlignment="1" applyProtection="1">
      <alignment vertical="top"/>
      <protection hidden="1"/>
    </xf>
    <xf numFmtId="0" fontId="10" fillId="0" borderId="0" xfId="143" quotePrefix="1" applyNumberFormat="1" applyFont="1" applyFill="1" applyBorder="1" applyAlignment="1" applyProtection="1">
      <alignment horizontal="justify" vertical="top"/>
      <protection hidden="1"/>
    </xf>
    <xf numFmtId="211" fontId="81" fillId="0" borderId="0" xfId="80" applyNumberFormat="1" applyFont="1" applyAlignment="1">
      <alignment horizontal="left" vertical="top"/>
    </xf>
    <xf numFmtId="211" fontId="10" fillId="0" borderId="0" xfId="80" applyNumberFormat="1" applyFont="1" applyAlignment="1">
      <alignment horizontal="left" vertical="top" wrapText="1"/>
    </xf>
    <xf numFmtId="211" fontId="30" fillId="0" borderId="0" xfId="80" applyNumberFormat="1" applyAlignment="1">
      <alignment vertical="top" wrapText="1"/>
    </xf>
    <xf numFmtId="0" fontId="77" fillId="0" borderId="0" xfId="143" applyNumberFormat="1" applyFont="1" applyFill="1" applyBorder="1" applyAlignment="1" applyProtection="1">
      <alignment vertical="top"/>
      <protection hidden="1"/>
    </xf>
    <xf numFmtId="0" fontId="84" fillId="0" borderId="0" xfId="144" applyNumberFormat="1" applyFont="1" applyFill="1" applyAlignment="1">
      <alignment vertical="top"/>
    </xf>
    <xf numFmtId="0" fontId="5" fillId="0" borderId="0" xfId="144" applyNumberFormat="1" applyFont="1" applyFill="1" applyAlignment="1">
      <alignment vertical="top"/>
    </xf>
    <xf numFmtId="0" fontId="5" fillId="0" borderId="0" xfId="144" applyNumberFormat="1" applyFont="1" applyFill="1" applyBorder="1" applyAlignment="1">
      <alignment vertical="top"/>
    </xf>
    <xf numFmtId="0" fontId="4" fillId="0" borderId="0" xfId="145" applyFont="1" applyBorder="1" applyAlignment="1">
      <alignment horizontal="center"/>
    </xf>
    <xf numFmtId="0" fontId="84" fillId="0" borderId="0" xfId="144" applyNumberFormat="1" applyFont="1" applyFill="1" applyBorder="1" applyAlignment="1">
      <alignment vertical="top"/>
    </xf>
    <xf numFmtId="14" fontId="4" fillId="0" borderId="0" xfId="144" applyNumberFormat="1" applyFont="1" applyFill="1" applyBorder="1" applyAlignment="1">
      <alignment horizontal="right" vertical="top"/>
    </xf>
    <xf numFmtId="0" fontId="4" fillId="0" borderId="0" xfId="144" quotePrefix="1" applyNumberFormat="1" applyFont="1" applyFill="1" applyBorder="1" applyAlignment="1">
      <alignment horizontal="right" vertical="top"/>
    </xf>
    <xf numFmtId="0" fontId="4" fillId="0" borderId="0" xfId="144" applyNumberFormat="1" applyFont="1" applyFill="1" applyAlignment="1">
      <alignment vertical="top"/>
    </xf>
    <xf numFmtId="0" fontId="5" fillId="0" borderId="0" xfId="144" applyNumberFormat="1" applyFont="1" applyAlignment="1">
      <alignment vertical="top"/>
    </xf>
    <xf numFmtId="14" fontId="4" fillId="0" borderId="0" xfId="144" quotePrefix="1" applyNumberFormat="1" applyFont="1" applyFill="1" applyBorder="1" applyAlignment="1">
      <alignment horizontal="right" vertical="top" wrapText="1"/>
    </xf>
    <xf numFmtId="0" fontId="30" fillId="0" borderId="0" xfId="80" applyAlignment="1">
      <alignment horizontal="right" vertical="top" wrapText="1"/>
    </xf>
    <xf numFmtId="14" fontId="4" fillId="0" borderId="19" xfId="144" applyNumberFormat="1" applyFont="1" applyFill="1" applyBorder="1" applyAlignment="1">
      <alignment horizontal="right" vertical="top" wrapText="1"/>
    </xf>
    <xf numFmtId="0" fontId="30" fillId="0" borderId="19" xfId="80" applyBorder="1" applyAlignment="1">
      <alignment horizontal="right" vertical="top" wrapText="1"/>
    </xf>
    <xf numFmtId="0" fontId="77" fillId="0" borderId="0" xfId="144" applyNumberFormat="1" applyFont="1" applyFill="1" applyAlignment="1">
      <alignment horizontal="left" vertical="top"/>
    </xf>
    <xf numFmtId="0" fontId="4" fillId="0" borderId="0" xfId="144" applyNumberFormat="1" applyFont="1" applyFill="1" applyAlignment="1">
      <alignment horizontal="left" vertical="top"/>
    </xf>
    <xf numFmtId="49" fontId="5" fillId="0" borderId="0" xfId="145" applyNumberFormat="1" applyFont="1" applyBorder="1" applyAlignment="1">
      <alignment horizontal="center"/>
    </xf>
    <xf numFmtId="0" fontId="4" fillId="0" borderId="0" xfId="144" applyNumberFormat="1" applyFont="1" applyFill="1" applyBorder="1" applyAlignment="1">
      <alignment horizontal="left" vertical="top"/>
    </xf>
    <xf numFmtId="37" fontId="5" fillId="0" borderId="20" xfId="144" applyNumberFormat="1" applyFont="1" applyFill="1" applyBorder="1" applyAlignment="1">
      <alignment vertical="top"/>
    </xf>
    <xf numFmtId="37" fontId="5" fillId="0" borderId="0" xfId="144" applyNumberFormat="1" applyFont="1" applyFill="1" applyAlignment="1">
      <alignment vertical="top"/>
    </xf>
    <xf numFmtId="0" fontId="77" fillId="0" borderId="0" xfId="144" applyNumberFormat="1" applyFont="1" applyFill="1" applyAlignment="1">
      <alignment vertical="top"/>
    </xf>
    <xf numFmtId="37" fontId="5" fillId="0" borderId="19" xfId="144" applyNumberFormat="1" applyFont="1" applyFill="1" applyBorder="1" applyAlignment="1">
      <alignment vertical="top"/>
    </xf>
    <xf numFmtId="0" fontId="76" fillId="0" borderId="0" xfId="144" applyNumberFormat="1" applyFont="1" applyFill="1" applyBorder="1" applyAlignment="1">
      <alignment horizontal="left" vertical="top"/>
    </xf>
    <xf numFmtId="37" fontId="4" fillId="0" borderId="21" xfId="144" applyNumberFormat="1" applyFont="1" applyFill="1" applyBorder="1" applyAlignment="1">
      <alignment vertical="top"/>
    </xf>
    <xf numFmtId="0" fontId="76" fillId="0" borderId="0" xfId="145" applyFont="1" applyFill="1" applyBorder="1" applyAlignment="1">
      <alignment horizontal="left"/>
    </xf>
    <xf numFmtId="14" fontId="4" fillId="0" borderId="0" xfId="144" applyNumberFormat="1" applyFont="1" applyFill="1" applyBorder="1" applyAlignment="1">
      <alignment horizontal="right" vertical="top" wrapText="1"/>
    </xf>
    <xf numFmtId="0" fontId="77" fillId="0" borderId="0" xfId="145" applyFont="1" applyFill="1" applyAlignment="1">
      <alignment horizontal="left"/>
    </xf>
    <xf numFmtId="0" fontId="5" fillId="0" borderId="0" xfId="144" applyNumberFormat="1" applyFont="1" applyFill="1" applyAlignment="1">
      <alignment horizontal="left" vertical="top"/>
    </xf>
    <xf numFmtId="37" fontId="5" fillId="0" borderId="0" xfId="144" applyNumberFormat="1" applyFont="1" applyFill="1" applyBorder="1" applyAlignment="1">
      <alignment vertical="top"/>
    </xf>
    <xf numFmtId="49" fontId="77" fillId="0" borderId="0" xfId="145" applyNumberFormat="1" applyFont="1" applyFill="1" applyAlignment="1">
      <alignment horizontal="left"/>
    </xf>
    <xf numFmtId="37" fontId="5" fillId="0" borderId="20" xfId="144" applyNumberFormat="1" applyFont="1" applyFill="1" applyBorder="1" applyAlignment="1">
      <alignment horizontal="right" vertical="top"/>
    </xf>
    <xf numFmtId="0" fontId="85" fillId="0" borderId="0" xfId="144" applyNumberFormat="1" applyFont="1" applyFill="1" applyAlignment="1">
      <alignment vertical="top"/>
    </xf>
    <xf numFmtId="0" fontId="86" fillId="0" borderId="0" xfId="144" applyNumberFormat="1" applyFont="1" applyFill="1" applyAlignment="1">
      <alignment vertical="top"/>
    </xf>
    <xf numFmtId="37" fontId="87" fillId="0" borderId="0" xfId="144" applyNumberFormat="1" applyFont="1" applyFill="1" applyAlignment="1">
      <alignment vertical="top" wrapText="1"/>
    </xf>
    <xf numFmtId="0" fontId="88" fillId="0" borderId="0" xfId="144" applyNumberFormat="1" applyFont="1" applyFill="1" applyAlignment="1">
      <alignment vertical="top"/>
    </xf>
    <xf numFmtId="0" fontId="85" fillId="0" borderId="0" xfId="144" quotePrefix="1" applyNumberFormat="1" applyFont="1" applyFill="1" applyAlignment="1">
      <alignment vertical="top"/>
    </xf>
    <xf numFmtId="212" fontId="76" fillId="0" borderId="0" xfId="145" applyNumberFormat="1" applyFont="1" applyFill="1" applyBorder="1" applyAlignment="1">
      <alignment horizontal="left"/>
    </xf>
    <xf numFmtId="40" fontId="5" fillId="0" borderId="0" xfId="145" applyNumberFormat="1" applyFont="1" applyBorder="1" applyAlignment="1">
      <alignment horizontal="right" wrapText="1"/>
    </xf>
    <xf numFmtId="37" fontId="4" fillId="0" borderId="0" xfId="144" applyNumberFormat="1" applyFont="1" applyFill="1" applyBorder="1" applyAlignment="1">
      <alignment vertical="top"/>
    </xf>
    <xf numFmtId="213" fontId="10" fillId="0" borderId="20" xfId="144" applyNumberFormat="1" applyFont="1" applyFill="1" applyBorder="1" applyAlignment="1">
      <alignment horizontal="right" vertical="top"/>
    </xf>
    <xf numFmtId="0" fontId="5" fillId="0" borderId="0" xfId="144" applyNumberFormat="1" applyFont="1" applyFill="1" applyAlignment="1">
      <alignment horizontal="right" vertical="top"/>
    </xf>
    <xf numFmtId="213" fontId="10" fillId="0" borderId="0" xfId="144" applyNumberFormat="1" applyFont="1" applyFill="1" applyBorder="1" applyAlignment="1">
      <alignment horizontal="right" vertical="top"/>
    </xf>
    <xf numFmtId="0" fontId="5" fillId="0" borderId="0" xfId="144" applyNumberFormat="1" applyFont="1" applyFill="1" applyBorder="1" applyAlignment="1">
      <alignment horizontal="right" vertical="top"/>
    </xf>
    <xf numFmtId="213" fontId="9" fillId="0" borderId="21" xfId="144" applyNumberFormat="1" applyFont="1" applyFill="1" applyBorder="1" applyAlignment="1">
      <alignment horizontal="right" vertical="top"/>
    </xf>
    <xf numFmtId="1" fontId="77" fillId="0" borderId="0" xfId="144" applyNumberFormat="1" applyFont="1" applyFill="1" applyAlignment="1">
      <alignment horizontal="left" vertical="top"/>
    </xf>
    <xf numFmtId="211" fontId="89" fillId="0" borderId="0" xfId="144" applyNumberFormat="1" applyFont="1" applyFill="1" applyAlignment="1">
      <alignment horizontal="left" vertical="top"/>
    </xf>
    <xf numFmtId="211" fontId="90" fillId="0" borderId="0" xfId="144" applyNumberFormat="1" applyFont="1" applyFill="1" applyAlignment="1">
      <alignment vertical="top"/>
    </xf>
    <xf numFmtId="211" fontId="10" fillId="0" borderId="0" xfId="144" applyNumberFormat="1" applyFont="1" applyFill="1" applyAlignment="1">
      <alignment vertical="top"/>
    </xf>
    <xf numFmtId="214" fontId="10" fillId="0" borderId="0" xfId="144" applyNumberFormat="1" applyFont="1" applyFill="1" applyBorder="1" applyAlignment="1">
      <alignment vertical="top"/>
    </xf>
    <xf numFmtId="214" fontId="10" fillId="0" borderId="0" xfId="144" applyNumberFormat="1" applyFont="1" applyFill="1" applyBorder="1" applyAlignment="1">
      <alignment vertical="top"/>
    </xf>
    <xf numFmtId="211" fontId="10" fillId="0" borderId="0" xfId="144" applyNumberFormat="1" applyFont="1" applyFill="1" applyAlignment="1">
      <alignment horizontal="left" vertical="top" wrapText="1"/>
    </xf>
    <xf numFmtId="211" fontId="10" fillId="0" borderId="0" xfId="144" applyNumberFormat="1" applyFont="1" applyFill="1" applyAlignment="1">
      <alignment vertical="top" wrapText="1"/>
    </xf>
    <xf numFmtId="0" fontId="30" fillId="0" borderId="0" xfId="80" applyAlignment="1">
      <alignment vertical="top" wrapText="1"/>
    </xf>
    <xf numFmtId="37" fontId="5" fillId="0" borderId="19" xfId="144" applyNumberFormat="1" applyFont="1" applyFill="1" applyBorder="1" applyAlignment="1">
      <alignment vertical="top" wrapText="1"/>
    </xf>
    <xf numFmtId="212" fontId="76" fillId="0" borderId="0" xfId="145" quotePrefix="1" applyNumberFormat="1" applyFont="1" applyFill="1" applyBorder="1" applyAlignment="1">
      <alignment horizontal="left"/>
    </xf>
    <xf numFmtId="0" fontId="5" fillId="0" borderId="0" xfId="146" applyNumberFormat="1" applyFont="1" applyFill="1" applyAlignment="1">
      <alignment vertical="top"/>
    </xf>
    <xf numFmtId="14" fontId="4" fillId="0" borderId="0" xfId="144" quotePrefix="1" applyNumberFormat="1" applyFont="1" applyFill="1" applyBorder="1" applyAlignment="1">
      <alignment horizontal="right" vertical="top"/>
    </xf>
    <xf numFmtId="0" fontId="92" fillId="0" borderId="0" xfId="144" applyNumberFormat="1" applyFont="1" applyFill="1" applyAlignment="1">
      <alignment vertical="top"/>
    </xf>
    <xf numFmtId="0" fontId="92" fillId="0" borderId="0" xfId="144" applyNumberFormat="1" applyFont="1" applyFill="1" applyBorder="1" applyAlignment="1">
      <alignment vertical="top"/>
    </xf>
    <xf numFmtId="0" fontId="5" fillId="0" borderId="0" xfId="146" applyNumberFormat="1" applyFont="1" applyFill="1" applyBorder="1" applyAlignment="1">
      <alignment vertical="top"/>
    </xf>
    <xf numFmtId="37" fontId="4" fillId="0" borderId="22" xfId="144" applyNumberFormat="1" applyFont="1" applyFill="1" applyBorder="1" applyAlignment="1">
      <alignment vertical="top"/>
    </xf>
    <xf numFmtId="37" fontId="4" fillId="0" borderId="19" xfId="144" applyNumberFormat="1" applyFont="1" applyFill="1" applyBorder="1" applyAlignment="1">
      <alignment vertical="top"/>
    </xf>
    <xf numFmtId="0" fontId="92" fillId="0" borderId="0" xfId="143" applyFont="1" applyFill="1" applyBorder="1" applyAlignment="1" applyProtection="1">
      <alignment horizontal="right" vertical="top"/>
      <protection hidden="1"/>
    </xf>
    <xf numFmtId="0" fontId="76" fillId="0" borderId="23" xfId="146" applyNumberFormat="1" applyFont="1" applyFill="1" applyBorder="1" applyAlignment="1">
      <alignment vertical="top"/>
    </xf>
    <xf numFmtId="0" fontId="76" fillId="0" borderId="20" xfId="146" applyNumberFormat="1" applyFont="1" applyFill="1" applyBorder="1" applyAlignment="1">
      <alignment vertical="top"/>
    </xf>
    <xf numFmtId="0" fontId="76" fillId="0" borderId="20" xfId="144" applyNumberFormat="1" applyFont="1" applyFill="1" applyBorder="1" applyAlignment="1">
      <alignment vertical="top"/>
    </xf>
    <xf numFmtId="0" fontId="76" fillId="0" borderId="23" xfId="146" applyNumberFormat="1" applyFont="1" applyFill="1" applyBorder="1" applyAlignment="1">
      <alignment horizontal="right" vertical="top"/>
    </xf>
    <xf numFmtId="0" fontId="76" fillId="0" borderId="20" xfId="146" applyNumberFormat="1" applyFont="1" applyFill="1" applyBorder="1" applyAlignment="1">
      <alignment horizontal="right" vertical="top"/>
    </xf>
    <xf numFmtId="0" fontId="76" fillId="0" borderId="24" xfId="146" applyNumberFormat="1" applyFont="1" applyFill="1" applyBorder="1" applyAlignment="1">
      <alignment horizontal="right" vertical="top"/>
    </xf>
    <xf numFmtId="0" fontId="76" fillId="0" borderId="23" xfId="144" applyNumberFormat="1" applyFont="1" applyFill="1" applyBorder="1" applyAlignment="1">
      <alignment horizontal="center" vertical="center" wrapText="1"/>
    </xf>
    <xf numFmtId="0" fontId="76" fillId="0" borderId="20" xfId="144" applyNumberFormat="1" applyFont="1" applyFill="1" applyBorder="1" applyAlignment="1">
      <alignment horizontal="center" vertical="center" wrapText="1"/>
    </xf>
    <xf numFmtId="0" fontId="76" fillId="0" borderId="24" xfId="144" applyNumberFormat="1" applyFont="1" applyFill="1" applyBorder="1" applyAlignment="1">
      <alignment horizontal="center" vertical="center" wrapText="1"/>
    </xf>
    <xf numFmtId="0" fontId="77" fillId="0" borderId="0" xfId="144" applyNumberFormat="1" applyFont="1" applyBorder="1" applyAlignment="1">
      <alignment vertical="top"/>
    </xf>
    <xf numFmtId="0" fontId="77" fillId="0" borderId="0" xfId="144" applyNumberFormat="1" applyFont="1" applyAlignment="1">
      <alignment vertical="top"/>
    </xf>
    <xf numFmtId="0" fontId="76" fillId="0" borderId="25" xfId="144" applyNumberFormat="1" applyFont="1" applyFill="1" applyBorder="1" applyAlignment="1">
      <alignment vertical="top"/>
    </xf>
    <xf numFmtId="0" fontId="76" fillId="0" borderId="19" xfId="146" applyNumberFormat="1" applyFont="1" applyFill="1" applyBorder="1" applyAlignment="1">
      <alignment vertical="top"/>
    </xf>
    <xf numFmtId="0" fontId="76" fillId="0" borderId="19" xfId="144" applyNumberFormat="1" applyFont="1" applyFill="1" applyBorder="1" applyAlignment="1">
      <alignment vertical="top"/>
    </xf>
    <xf numFmtId="0" fontId="76" fillId="0" borderId="25" xfId="146" applyNumberFormat="1" applyFont="1" applyFill="1" applyBorder="1" applyAlignment="1">
      <alignment horizontal="right" vertical="top"/>
    </xf>
    <xf numFmtId="0" fontId="76" fillId="0" borderId="19" xfId="146" applyNumberFormat="1" applyFont="1" applyFill="1" applyBorder="1" applyAlignment="1">
      <alignment horizontal="right" vertical="top"/>
    </xf>
    <xf numFmtId="0" fontId="76" fillId="0" borderId="26" xfId="146" applyNumberFormat="1" applyFont="1" applyFill="1" applyBorder="1" applyAlignment="1">
      <alignment horizontal="right" vertical="top"/>
    </xf>
    <xf numFmtId="0" fontId="30" fillId="0" borderId="25" xfId="80" applyBorder="1" applyAlignment="1">
      <alignment horizontal="center" vertical="center" wrapText="1"/>
    </xf>
    <xf numFmtId="0" fontId="30" fillId="0" borderId="19" xfId="80" applyBorder="1" applyAlignment="1">
      <alignment horizontal="center" vertical="center" wrapText="1"/>
    </xf>
    <xf numFmtId="0" fontId="30" fillId="0" borderId="26" xfId="80" applyBorder="1" applyAlignment="1">
      <alignment horizontal="center" vertical="center" wrapText="1"/>
    </xf>
    <xf numFmtId="0" fontId="77" fillId="0" borderId="19" xfId="144" applyNumberFormat="1" applyFont="1" applyBorder="1" applyAlignment="1">
      <alignment vertical="top"/>
    </xf>
    <xf numFmtId="0" fontId="76" fillId="0" borderId="27" xfId="147" applyNumberFormat="1" applyFont="1" applyFill="1" applyBorder="1" applyAlignment="1">
      <alignment vertical="top"/>
    </xf>
    <xf numFmtId="0" fontId="76" fillId="0" borderId="0" xfId="146" applyNumberFormat="1" applyFont="1" applyFill="1" applyBorder="1" applyAlignment="1">
      <alignment vertical="top"/>
    </xf>
    <xf numFmtId="0" fontId="76" fillId="0" borderId="0" xfId="144" applyNumberFormat="1" applyFont="1" applyFill="1" applyBorder="1" applyAlignment="1">
      <alignment vertical="top"/>
    </xf>
    <xf numFmtId="37" fontId="4" fillId="0" borderId="23" xfId="144" applyNumberFormat="1" applyFont="1" applyFill="1" applyBorder="1" applyAlignment="1">
      <alignment vertical="top"/>
    </xf>
    <xf numFmtId="37" fontId="4" fillId="0" borderId="20" xfId="144" applyNumberFormat="1" applyFont="1" applyFill="1" applyBorder="1" applyAlignment="1">
      <alignment vertical="top"/>
    </xf>
    <xf numFmtId="37" fontId="4" fillId="0" borderId="13" xfId="144" applyNumberFormat="1" applyFont="1" applyFill="1" applyBorder="1" applyAlignment="1">
      <alignment vertical="top"/>
    </xf>
    <xf numFmtId="0" fontId="76" fillId="0" borderId="0" xfId="144" applyNumberFormat="1" applyFont="1" applyAlignment="1">
      <alignment vertical="top"/>
    </xf>
    <xf numFmtId="0" fontId="77" fillId="0" borderId="27" xfId="80" applyFont="1" applyBorder="1" applyAlignment="1" applyProtection="1">
      <alignment vertical="top"/>
      <protection locked="0"/>
    </xf>
    <xf numFmtId="0" fontId="77" fillId="0" borderId="0" xfId="146" applyNumberFormat="1" applyFont="1" applyFill="1" applyBorder="1" applyAlignment="1">
      <alignment vertical="top"/>
    </xf>
    <xf numFmtId="0" fontId="77" fillId="0" borderId="0" xfId="144" applyNumberFormat="1" applyFont="1" applyFill="1" applyBorder="1" applyAlignment="1">
      <alignment vertical="top"/>
    </xf>
    <xf numFmtId="3" fontId="76" fillId="0" borderId="27" xfId="146" applyNumberFormat="1" applyFont="1" applyFill="1" applyBorder="1" applyAlignment="1">
      <alignment vertical="top"/>
    </xf>
    <xf numFmtId="3" fontId="76" fillId="0" borderId="0" xfId="146" applyNumberFormat="1" applyFont="1" applyFill="1" applyBorder="1" applyAlignment="1">
      <alignment vertical="top"/>
    </xf>
    <xf numFmtId="3" fontId="76" fillId="0" borderId="28" xfId="146" applyNumberFormat="1" applyFont="1" applyFill="1" applyBorder="1" applyAlignment="1">
      <alignment vertical="top"/>
    </xf>
    <xf numFmtId="3" fontId="76" fillId="0" borderId="27" xfId="144" applyNumberFormat="1" applyFont="1" applyFill="1" applyBorder="1" applyAlignment="1">
      <alignment vertical="top"/>
    </xf>
    <xf numFmtId="3" fontId="76" fillId="0" borderId="0" xfId="144" applyNumberFormat="1" applyFont="1" applyFill="1" applyBorder="1" applyAlignment="1">
      <alignment vertical="top"/>
    </xf>
    <xf numFmtId="3" fontId="76" fillId="0" borderId="28" xfId="144" applyNumberFormat="1" applyFont="1" applyFill="1" applyBorder="1" applyAlignment="1">
      <alignment vertical="top"/>
    </xf>
    <xf numFmtId="3" fontId="77" fillId="0" borderId="27" xfId="146" applyNumberFormat="1" applyFont="1" applyFill="1" applyBorder="1" applyAlignment="1">
      <alignment vertical="top"/>
    </xf>
    <xf numFmtId="3" fontId="77" fillId="0" borderId="0" xfId="146" applyNumberFormat="1" applyFont="1" applyFill="1" applyBorder="1" applyAlignment="1">
      <alignment vertical="top"/>
    </xf>
    <xf numFmtId="3" fontId="77" fillId="0" borderId="28" xfId="146" applyNumberFormat="1" applyFont="1" applyFill="1" applyBorder="1" applyAlignment="1">
      <alignment vertical="top"/>
    </xf>
    <xf numFmtId="0" fontId="85" fillId="0" borderId="27" xfId="80" quotePrefix="1" applyFont="1" applyBorder="1" applyAlignment="1" applyProtection="1">
      <alignment horizontal="left" vertical="top" indent="1"/>
      <protection locked="0"/>
    </xf>
    <xf numFmtId="3" fontId="85" fillId="0" borderId="27" xfId="146" applyNumberFormat="1" applyFont="1" applyFill="1" applyBorder="1" applyAlignment="1">
      <alignment vertical="top"/>
    </xf>
    <xf numFmtId="3" fontId="85" fillId="0" borderId="0" xfId="146" applyNumberFormat="1" applyFont="1" applyFill="1" applyBorder="1" applyAlignment="1">
      <alignment vertical="top"/>
    </xf>
    <xf numFmtId="3" fontId="85" fillId="0" borderId="28" xfId="146" applyNumberFormat="1" applyFont="1" applyFill="1" applyBorder="1" applyAlignment="1">
      <alignment vertical="top"/>
    </xf>
    <xf numFmtId="3" fontId="85" fillId="0" borderId="27" xfId="144" applyNumberFormat="1" applyFont="1" applyFill="1" applyBorder="1" applyAlignment="1">
      <alignment vertical="top"/>
    </xf>
    <xf numFmtId="3" fontId="85" fillId="0" borderId="0" xfId="144" applyNumberFormat="1" applyFont="1" applyFill="1" applyBorder="1" applyAlignment="1">
      <alignment vertical="top"/>
    </xf>
    <xf numFmtId="3" fontId="85" fillId="0" borderId="28" xfId="144" applyNumberFormat="1" applyFont="1" applyFill="1" applyBorder="1" applyAlignment="1">
      <alignment vertical="top"/>
    </xf>
    <xf numFmtId="0" fontId="85" fillId="0" borderId="27" xfId="80" applyFont="1" applyBorder="1" applyAlignment="1" applyProtection="1">
      <alignment horizontal="left" vertical="top" indent="1"/>
      <protection locked="0"/>
    </xf>
    <xf numFmtId="0" fontId="77" fillId="0" borderId="25" xfId="80" applyFont="1" applyBorder="1" applyAlignment="1" applyProtection="1">
      <alignment vertical="top"/>
      <protection locked="0"/>
    </xf>
    <xf numFmtId="0" fontId="77" fillId="0" borderId="19" xfId="146" applyNumberFormat="1" applyFont="1" applyFill="1" applyBorder="1" applyAlignment="1">
      <alignment vertical="top"/>
    </xf>
    <xf numFmtId="0" fontId="77" fillId="0" borderId="19" xfId="144" applyNumberFormat="1" applyFont="1" applyFill="1" applyBorder="1" applyAlignment="1">
      <alignment vertical="top"/>
    </xf>
    <xf numFmtId="3" fontId="76" fillId="0" borderId="25" xfId="146" applyNumberFormat="1" applyFont="1" applyFill="1" applyBorder="1" applyAlignment="1">
      <alignment vertical="top"/>
    </xf>
    <xf numFmtId="3" fontId="76" fillId="0" borderId="19" xfId="146" applyNumberFormat="1" applyFont="1" applyFill="1" applyBorder="1" applyAlignment="1">
      <alignment vertical="top"/>
    </xf>
    <xf numFmtId="3" fontId="76" fillId="0" borderId="26" xfId="146" applyNumberFormat="1" applyFont="1" applyFill="1" applyBorder="1" applyAlignment="1">
      <alignment vertical="top"/>
    </xf>
    <xf numFmtId="3" fontId="76" fillId="0" borderId="25" xfId="144" applyNumberFormat="1" applyFont="1" applyFill="1" applyBorder="1" applyAlignment="1">
      <alignment vertical="top"/>
    </xf>
    <xf numFmtId="3" fontId="76" fillId="0" borderId="19" xfId="144" applyNumberFormat="1" applyFont="1" applyFill="1" applyBorder="1" applyAlignment="1">
      <alignment vertical="top"/>
    </xf>
    <xf numFmtId="3" fontId="76" fillId="0" borderId="26" xfId="144" applyNumberFormat="1" applyFont="1" applyFill="1" applyBorder="1" applyAlignment="1">
      <alignment vertical="top"/>
    </xf>
    <xf numFmtId="0" fontId="77" fillId="0" borderId="0" xfId="80" applyFont="1" applyBorder="1" applyAlignment="1" applyProtection="1">
      <alignment vertical="top"/>
      <protection locked="0"/>
    </xf>
    <xf numFmtId="0" fontId="76" fillId="0" borderId="23" xfId="80" applyFont="1" applyBorder="1" applyAlignment="1" applyProtection="1">
      <alignment vertical="top"/>
      <protection locked="0"/>
    </xf>
    <xf numFmtId="0" fontId="76" fillId="0" borderId="23" xfId="146" applyNumberFormat="1" applyFont="1" applyFill="1" applyBorder="1" applyAlignment="1">
      <alignment vertical="top"/>
    </xf>
    <xf numFmtId="0" fontId="76" fillId="0" borderId="20" xfId="146" applyNumberFormat="1" applyFont="1" applyFill="1" applyBorder="1" applyAlignment="1">
      <alignment vertical="top"/>
    </xf>
    <xf numFmtId="0" fontId="76" fillId="0" borderId="24" xfId="146" applyNumberFormat="1" applyFont="1" applyFill="1" applyBorder="1" applyAlignment="1">
      <alignment vertical="top"/>
    </xf>
    <xf numFmtId="0" fontId="76" fillId="0" borderId="27" xfId="146" applyNumberFormat="1" applyFont="1" applyFill="1" applyBorder="1" applyAlignment="1">
      <alignment vertical="top"/>
    </xf>
    <xf numFmtId="0" fontId="76" fillId="0" borderId="0" xfId="146" applyNumberFormat="1" applyFont="1" applyFill="1" applyBorder="1" applyAlignment="1">
      <alignment vertical="top"/>
    </xf>
    <xf numFmtId="0" fontId="76" fillId="0" borderId="28" xfId="146" applyNumberFormat="1" applyFont="1" applyFill="1" applyBorder="1" applyAlignment="1">
      <alignment vertical="top"/>
    </xf>
    <xf numFmtId="0" fontId="76" fillId="0" borderId="23" xfId="144" applyNumberFormat="1" applyFont="1" applyFill="1" applyBorder="1" applyAlignment="1">
      <alignment vertical="top"/>
    </xf>
    <xf numFmtId="0" fontId="76" fillId="0" borderId="20" xfId="144" applyNumberFormat="1" applyFont="1" applyFill="1" applyBorder="1" applyAlignment="1">
      <alignment vertical="top"/>
    </xf>
    <xf numFmtId="0" fontId="76" fillId="0" borderId="24" xfId="144" applyNumberFormat="1" applyFont="1" applyFill="1" applyBorder="1" applyAlignment="1">
      <alignment vertical="top"/>
    </xf>
    <xf numFmtId="3" fontId="77" fillId="0" borderId="27" xfId="144" applyNumberFormat="1" applyFont="1" applyFill="1" applyBorder="1" applyAlignment="1">
      <alignment vertical="top"/>
    </xf>
    <xf numFmtId="3" fontId="77" fillId="0" borderId="0" xfId="144" applyNumberFormat="1" applyFont="1" applyFill="1" applyBorder="1" applyAlignment="1">
      <alignment vertical="top"/>
    </xf>
    <xf numFmtId="3" fontId="77" fillId="0" borderId="28" xfId="144" applyNumberFormat="1" applyFont="1" applyFill="1" applyBorder="1" applyAlignment="1">
      <alignment vertical="top"/>
    </xf>
    <xf numFmtId="0" fontId="85" fillId="0" borderId="0" xfId="146" applyNumberFormat="1" applyFont="1" applyFill="1" applyBorder="1" applyAlignment="1">
      <alignment vertical="top"/>
    </xf>
    <xf numFmtId="3" fontId="76" fillId="0" borderId="1" xfId="146" applyNumberFormat="1" applyFont="1" applyFill="1" applyBorder="1" applyAlignment="1">
      <alignment vertical="top"/>
    </xf>
    <xf numFmtId="3" fontId="76" fillId="0" borderId="0" xfId="146" applyNumberFormat="1" applyFont="1" applyFill="1" applyBorder="1" applyAlignment="1">
      <alignment vertical="top"/>
    </xf>
    <xf numFmtId="3" fontId="76" fillId="0" borderId="0" xfId="144" applyNumberFormat="1" applyFont="1" applyFill="1" applyBorder="1" applyAlignment="1">
      <alignment vertical="top"/>
    </xf>
    <xf numFmtId="0" fontId="4" fillId="0" borderId="0" xfId="146" applyNumberFormat="1" applyFont="1" applyFill="1" applyAlignment="1">
      <alignment vertical="top"/>
    </xf>
    <xf numFmtId="0" fontId="5" fillId="0" borderId="0" xfId="144" applyNumberFormat="1" applyFont="1" applyBorder="1" applyAlignment="1">
      <alignment vertical="top"/>
    </xf>
    <xf numFmtId="0" fontId="76" fillId="0" borderId="20" xfId="146" applyNumberFormat="1" applyFont="1" applyFill="1" applyBorder="1" applyAlignment="1">
      <alignment horizontal="center" vertical="top"/>
    </xf>
    <xf numFmtId="0" fontId="76" fillId="0" borderId="13" xfId="146" applyNumberFormat="1" applyFont="1" applyFill="1" applyBorder="1" applyAlignment="1">
      <alignment horizontal="right" vertical="top"/>
    </xf>
    <xf numFmtId="0" fontId="76" fillId="0" borderId="0" xfId="144" applyNumberFormat="1" applyFont="1" applyBorder="1" applyAlignment="1">
      <alignment vertical="top"/>
    </xf>
    <xf numFmtId="0" fontId="76" fillId="0" borderId="19" xfId="146" applyNumberFormat="1" applyFont="1" applyFill="1" applyBorder="1" applyAlignment="1">
      <alignment horizontal="center" vertical="top"/>
    </xf>
    <xf numFmtId="0" fontId="76" fillId="0" borderId="2" xfId="146" applyNumberFormat="1" applyFont="1" applyFill="1" applyBorder="1" applyAlignment="1">
      <alignment horizontal="right" vertical="top"/>
    </xf>
    <xf numFmtId="0" fontId="77" fillId="0" borderId="0" xfId="146" applyNumberFormat="1" applyFont="1" applyFill="1" applyBorder="1" applyAlignment="1">
      <alignment vertical="top" shrinkToFit="1"/>
    </xf>
    <xf numFmtId="0" fontId="77" fillId="0" borderId="1" xfId="146" applyNumberFormat="1" applyFont="1" applyFill="1" applyBorder="1" applyAlignment="1">
      <alignment vertical="top" shrinkToFit="1"/>
    </xf>
    <xf numFmtId="0" fontId="77" fillId="0" borderId="1" xfId="144" applyNumberFormat="1" applyFont="1" applyFill="1" applyBorder="1" applyAlignment="1">
      <alignment vertical="top" shrinkToFit="1"/>
    </xf>
    <xf numFmtId="0" fontId="77" fillId="0" borderId="27" xfId="147" applyNumberFormat="1" applyFont="1" applyFill="1" applyBorder="1" applyAlignment="1">
      <alignment vertical="top"/>
    </xf>
    <xf numFmtId="3" fontId="76" fillId="0" borderId="0" xfId="146" applyNumberFormat="1" applyFont="1" applyFill="1" applyBorder="1" applyAlignment="1">
      <alignment vertical="top" shrinkToFit="1"/>
    </xf>
    <xf numFmtId="3" fontId="76" fillId="0" borderId="27" xfId="146" applyNumberFormat="1" applyFont="1" applyFill="1" applyBorder="1" applyAlignment="1">
      <alignment vertical="top" shrinkToFit="1"/>
    </xf>
    <xf numFmtId="3" fontId="76" fillId="0" borderId="28" xfId="146" applyNumberFormat="1" applyFont="1" applyFill="1" applyBorder="1" applyAlignment="1">
      <alignment vertical="top" shrinkToFit="1"/>
    </xf>
    <xf numFmtId="3" fontId="76" fillId="0" borderId="1" xfId="146" applyNumberFormat="1" applyFont="1" applyFill="1" applyBorder="1" applyAlignment="1">
      <alignment vertical="top" shrinkToFit="1"/>
    </xf>
    <xf numFmtId="3" fontId="76" fillId="0" borderId="1" xfId="144" applyNumberFormat="1" applyFont="1" applyFill="1" applyBorder="1" applyAlignment="1">
      <alignment vertical="top" shrinkToFit="1"/>
    </xf>
    <xf numFmtId="0" fontId="77" fillId="0" borderId="0" xfId="146" applyNumberFormat="1" applyFont="1" applyFill="1" applyAlignment="1">
      <alignment vertical="top"/>
    </xf>
    <xf numFmtId="3" fontId="77" fillId="0" borderId="0" xfId="146" applyNumberFormat="1" applyFont="1" applyFill="1" applyBorder="1" applyAlignment="1">
      <alignment vertical="top" shrinkToFit="1"/>
    </xf>
    <xf numFmtId="3" fontId="77" fillId="0" borderId="1" xfId="146" applyNumberFormat="1" applyFont="1" applyFill="1" applyBorder="1" applyAlignment="1">
      <alignment vertical="top" shrinkToFit="1"/>
    </xf>
    <xf numFmtId="0" fontId="85" fillId="0" borderId="27" xfId="147" applyNumberFormat="1" applyFont="1" applyFill="1" applyBorder="1" applyAlignment="1">
      <alignment horizontal="left" vertical="top" indent="1"/>
    </xf>
    <xf numFmtId="3" fontId="85" fillId="0" borderId="0" xfId="146" applyNumberFormat="1" applyFont="1" applyFill="1" applyBorder="1" applyAlignment="1">
      <alignment vertical="top" shrinkToFit="1"/>
    </xf>
    <xf numFmtId="3" fontId="85" fillId="0" borderId="1" xfId="146" applyNumberFormat="1" applyFont="1" applyFill="1" applyBorder="1" applyAlignment="1">
      <alignment vertical="top" shrinkToFit="1"/>
    </xf>
    <xf numFmtId="3" fontId="93" fillId="0" borderId="1" xfId="144" applyNumberFormat="1" applyFont="1" applyFill="1" applyBorder="1" applyAlignment="1">
      <alignment vertical="top" shrinkToFit="1"/>
    </xf>
    <xf numFmtId="0" fontId="85" fillId="0" borderId="27" xfId="147" applyNumberFormat="1" applyFont="1" applyFill="1" applyBorder="1" applyAlignment="1">
      <alignment vertical="top"/>
    </xf>
    <xf numFmtId="0" fontId="76" fillId="0" borderId="23" xfId="147" applyNumberFormat="1" applyFont="1" applyFill="1" applyBorder="1" applyAlignment="1">
      <alignment vertical="top"/>
    </xf>
    <xf numFmtId="0" fontId="77" fillId="0" borderId="20" xfId="146" applyNumberFormat="1" applyFont="1" applyFill="1" applyBorder="1" applyAlignment="1">
      <alignment vertical="top"/>
    </xf>
    <xf numFmtId="0" fontId="77" fillId="0" borderId="20" xfId="146" applyNumberFormat="1" applyFont="1" applyFill="1" applyBorder="1" applyAlignment="1">
      <alignment vertical="top" shrinkToFit="1"/>
    </xf>
    <xf numFmtId="0" fontId="77" fillId="0" borderId="13" xfId="146" applyNumberFormat="1" applyFont="1" applyFill="1" applyBorder="1" applyAlignment="1">
      <alignment vertical="top" shrinkToFit="1"/>
    </xf>
    <xf numFmtId="0" fontId="76" fillId="0" borderId="13" xfId="144" applyNumberFormat="1" applyFont="1" applyFill="1" applyBorder="1" applyAlignment="1">
      <alignment vertical="top" shrinkToFit="1"/>
    </xf>
    <xf numFmtId="3" fontId="77" fillId="0" borderId="1" xfId="144" applyNumberFormat="1" applyFont="1" applyFill="1" applyBorder="1" applyAlignment="1">
      <alignment vertical="top" shrinkToFit="1"/>
    </xf>
    <xf numFmtId="0" fontId="77" fillId="0" borderId="20" xfId="144" applyNumberFormat="1" applyFont="1" applyBorder="1" applyAlignment="1">
      <alignment vertical="top"/>
    </xf>
    <xf numFmtId="0" fontId="77" fillId="0" borderId="25" xfId="147" applyNumberFormat="1" applyFont="1" applyFill="1" applyBorder="1" applyAlignment="1">
      <alignment vertical="top"/>
    </xf>
    <xf numFmtId="3" fontId="76" fillId="0" borderId="19" xfId="146" applyNumberFormat="1" applyFont="1" applyFill="1" applyBorder="1" applyAlignment="1">
      <alignment vertical="top" shrinkToFit="1"/>
    </xf>
    <xf numFmtId="3" fontId="76" fillId="0" borderId="2" xfId="146" applyNumberFormat="1" applyFont="1" applyFill="1" applyBorder="1" applyAlignment="1">
      <alignment vertical="top" shrinkToFit="1"/>
    </xf>
    <xf numFmtId="3" fontId="76" fillId="0" borderId="2" xfId="144" applyNumberFormat="1" applyFont="1" applyFill="1" applyBorder="1" applyAlignment="1">
      <alignment vertical="top" shrinkToFit="1"/>
    </xf>
    <xf numFmtId="0" fontId="77" fillId="0" borderId="0" xfId="147" applyNumberFormat="1" applyFont="1" applyFill="1" applyBorder="1" applyAlignment="1">
      <alignment vertical="top"/>
    </xf>
    <xf numFmtId="3" fontId="76" fillId="0" borderId="0" xfId="146" applyNumberFormat="1" applyFont="1" applyFill="1" applyBorder="1" applyAlignment="1">
      <alignment vertical="top" shrinkToFit="1"/>
    </xf>
    <xf numFmtId="3" fontId="76" fillId="0" borderId="0" xfId="144" applyNumberFormat="1" applyFont="1" applyFill="1" applyBorder="1" applyAlignment="1">
      <alignment vertical="top" shrinkToFit="1"/>
    </xf>
    <xf numFmtId="0" fontId="4" fillId="0" borderId="0" xfId="144" applyNumberFormat="1" applyFont="1" applyFill="1" applyBorder="1" applyAlignment="1">
      <alignment vertical="top"/>
    </xf>
    <xf numFmtId="0" fontId="30" fillId="0" borderId="0" xfId="80" applyBorder="1" applyAlignment="1">
      <alignment horizontal="right" vertical="top" wrapText="1"/>
    </xf>
    <xf numFmtId="37" fontId="92" fillId="0" borderId="0" xfId="144" applyNumberFormat="1" applyFont="1" applyFill="1" applyAlignment="1">
      <alignment vertical="top"/>
    </xf>
    <xf numFmtId="37" fontId="5" fillId="0" borderId="0" xfId="144" applyNumberFormat="1" applyFont="1" applyFill="1" applyAlignment="1">
      <alignment horizontal="right" vertical="top"/>
    </xf>
    <xf numFmtId="0" fontId="92" fillId="0" borderId="0" xfId="144" applyNumberFormat="1" applyFont="1" applyAlignment="1">
      <alignment vertical="top"/>
    </xf>
    <xf numFmtId="37" fontId="5" fillId="0" borderId="19" xfId="144" applyNumberFormat="1" applyFont="1" applyFill="1" applyBorder="1" applyAlignment="1">
      <alignment horizontal="right" vertical="top"/>
    </xf>
    <xf numFmtId="2" fontId="10" fillId="0" borderId="0" xfId="144" applyNumberFormat="1" applyFont="1" applyFill="1" applyAlignment="1">
      <alignment horizontal="left" vertical="center" wrapText="1"/>
    </xf>
    <xf numFmtId="2" fontId="77" fillId="0" borderId="0" xfId="144" applyNumberFormat="1" applyFont="1" applyFill="1" applyAlignment="1">
      <alignment horizontal="justify" vertical="top"/>
    </xf>
    <xf numFmtId="2" fontId="10" fillId="0" borderId="0" xfId="144" applyNumberFormat="1" applyFont="1" applyFill="1" applyAlignment="1">
      <alignment horizontal="justify" vertical="center" wrapText="1"/>
    </xf>
    <xf numFmtId="14" fontId="4" fillId="0" borderId="0" xfId="144" applyNumberFormat="1" applyFont="1" applyFill="1" applyBorder="1" applyAlignment="1">
      <alignment horizontal="right" vertical="top" wrapText="1"/>
    </xf>
    <xf numFmtId="0" fontId="30" fillId="0" borderId="0" xfId="80" applyBorder="1" applyAlignment="1">
      <alignment horizontal="right" vertical="top" wrapText="1"/>
    </xf>
    <xf numFmtId="0" fontId="92" fillId="0" borderId="0" xfId="144" applyNumberFormat="1" applyFont="1" applyFill="1" applyAlignment="1">
      <alignment horizontal="left" vertical="top"/>
    </xf>
    <xf numFmtId="49" fontId="5" fillId="0" borderId="0" xfId="145" applyNumberFormat="1" applyFont="1" applyFill="1" applyBorder="1" applyAlignment="1">
      <alignment horizontal="center"/>
    </xf>
    <xf numFmtId="37" fontId="5" fillId="0" borderId="0" xfId="144" applyNumberFormat="1" applyFont="1" applyFill="1" applyBorder="1" applyAlignment="1">
      <alignment vertical="top"/>
    </xf>
    <xf numFmtId="0" fontId="77" fillId="0" borderId="28" xfId="143" applyNumberFormat="1" applyFont="1" applyFill="1" applyBorder="1" applyAlignment="1" applyProtection="1">
      <alignment horizontal="left" vertical="top"/>
      <protection locked="0" hidden="1"/>
    </xf>
    <xf numFmtId="0" fontId="77" fillId="0" borderId="0" xfId="143" applyNumberFormat="1" applyFont="1" applyFill="1" applyBorder="1" applyAlignment="1" applyProtection="1">
      <alignment horizontal="left" vertical="top"/>
      <protection locked="0" hidden="1"/>
    </xf>
    <xf numFmtId="37" fontId="5" fillId="0" borderId="0" xfId="144" applyNumberFormat="1" applyFont="1" applyFill="1" applyAlignment="1">
      <alignment vertical="top"/>
    </xf>
    <xf numFmtId="0" fontId="85" fillId="0" borderId="0" xfId="143" quotePrefix="1" applyNumberFormat="1" applyFont="1" applyFill="1" applyBorder="1" applyAlignment="1" applyProtection="1">
      <alignment horizontal="left" vertical="top"/>
      <protection locked="0" hidden="1"/>
    </xf>
    <xf numFmtId="49" fontId="92" fillId="0" borderId="0" xfId="145" applyNumberFormat="1" applyFont="1" applyFill="1" applyBorder="1" applyAlignment="1">
      <alignment horizontal="center"/>
    </xf>
    <xf numFmtId="37" fontId="92" fillId="0" borderId="0" xfId="144" applyNumberFormat="1" applyFont="1" applyFill="1" applyAlignment="1">
      <alignment vertical="top" wrapText="1"/>
    </xf>
    <xf numFmtId="37" fontId="92" fillId="0" borderId="19" xfId="144" applyNumberFormat="1" applyFont="1" applyFill="1" applyBorder="1" applyAlignment="1">
      <alignment vertical="top" wrapText="1"/>
    </xf>
    <xf numFmtId="14" fontId="4" fillId="0" borderId="11" xfId="144" applyNumberFormat="1" applyFont="1" applyFill="1" applyBorder="1" applyAlignment="1">
      <alignment horizontal="right" vertical="top"/>
    </xf>
    <xf numFmtId="37" fontId="5" fillId="0" borderId="19" xfId="144" applyNumberFormat="1" applyFont="1" applyFill="1" applyBorder="1" applyAlignment="1">
      <alignment vertical="top"/>
    </xf>
    <xf numFmtId="0" fontId="76" fillId="0" borderId="0" xfId="144" applyNumberFormat="1" applyFont="1" applyFill="1" applyAlignment="1">
      <alignment vertical="top"/>
    </xf>
    <xf numFmtId="0" fontId="76" fillId="0" borderId="10" xfId="146" applyNumberFormat="1" applyFont="1" applyFill="1" applyBorder="1" applyAlignment="1">
      <alignment vertical="top"/>
    </xf>
    <xf numFmtId="0" fontId="76" fillId="0" borderId="5" xfId="146" applyNumberFormat="1" applyFont="1" applyFill="1" applyBorder="1" applyAlignment="1">
      <alignment vertical="top"/>
    </xf>
    <xf numFmtId="0" fontId="76" fillId="0" borderId="5" xfId="146" applyNumberFormat="1" applyFont="1" applyFill="1" applyBorder="1" applyAlignment="1">
      <alignment horizontal="center" vertical="top" wrapText="1"/>
    </xf>
    <xf numFmtId="0" fontId="76" fillId="0" borderId="29" xfId="146" applyNumberFormat="1" applyFont="1" applyFill="1" applyBorder="1" applyAlignment="1">
      <alignment horizontal="center" vertical="top" wrapText="1"/>
    </xf>
    <xf numFmtId="0" fontId="76" fillId="0" borderId="10" xfId="146" applyNumberFormat="1" applyFont="1" applyFill="1" applyBorder="1" applyAlignment="1">
      <alignment horizontal="center" vertical="top" wrapText="1"/>
    </xf>
    <xf numFmtId="0" fontId="76" fillId="0" borderId="10" xfId="146" applyNumberFormat="1" applyFont="1" applyFill="1" applyBorder="1" applyAlignment="1">
      <alignment horizontal="right" vertical="top" wrapText="1"/>
    </xf>
    <xf numFmtId="0" fontId="76" fillId="0" borderId="5" xfId="146" applyNumberFormat="1" applyFont="1" applyFill="1" applyBorder="1" applyAlignment="1">
      <alignment horizontal="right" vertical="top" wrapText="1"/>
    </xf>
    <xf numFmtId="0" fontId="76" fillId="0" borderId="29" xfId="146" applyNumberFormat="1" applyFont="1" applyFill="1" applyBorder="1" applyAlignment="1">
      <alignment horizontal="right" vertical="top" wrapText="1"/>
    </xf>
    <xf numFmtId="0" fontId="94" fillId="0" borderId="23" xfId="147" applyNumberFormat="1" applyFont="1" applyFill="1" applyBorder="1" applyAlignment="1">
      <alignment vertical="top" wrapText="1"/>
    </xf>
    <xf numFmtId="0" fontId="94" fillId="0" borderId="20" xfId="147" applyNumberFormat="1" applyFont="1" applyFill="1" applyBorder="1" applyAlignment="1">
      <alignment vertical="top" wrapText="1"/>
    </xf>
    <xf numFmtId="0" fontId="94" fillId="0" borderId="24" xfId="147" applyNumberFormat="1" applyFont="1" applyFill="1" applyBorder="1" applyAlignment="1">
      <alignment vertical="top" wrapText="1"/>
    </xf>
    <xf numFmtId="3" fontId="76" fillId="0" borderId="23" xfId="146" applyNumberFormat="1" applyFont="1" applyFill="1" applyBorder="1" applyAlignment="1">
      <alignment horizontal="right" vertical="center" wrapText="1"/>
    </xf>
    <xf numFmtId="3" fontId="76" fillId="0" borderId="20" xfId="146" applyNumberFormat="1" applyFont="1" applyFill="1" applyBorder="1" applyAlignment="1">
      <alignment horizontal="right" vertical="center" wrapText="1"/>
    </xf>
    <xf numFmtId="3" fontId="76" fillId="0" borderId="24" xfId="146" applyNumberFormat="1" applyFont="1" applyFill="1" applyBorder="1" applyAlignment="1">
      <alignment horizontal="right" vertical="center" wrapText="1"/>
    </xf>
    <xf numFmtId="3" fontId="76" fillId="0" borderId="23" xfId="146" applyNumberFormat="1" applyFont="1" applyFill="1" applyBorder="1" applyAlignment="1">
      <alignment horizontal="right" vertical="center"/>
    </xf>
    <xf numFmtId="3" fontId="76" fillId="0" borderId="20" xfId="146" applyNumberFormat="1" applyFont="1" applyFill="1" applyBorder="1" applyAlignment="1">
      <alignment horizontal="right" vertical="center"/>
    </xf>
    <xf numFmtId="3" fontId="76" fillId="0" borderId="24" xfId="146" applyNumberFormat="1" applyFont="1" applyFill="1" applyBorder="1" applyAlignment="1">
      <alignment horizontal="right" vertical="center"/>
    </xf>
    <xf numFmtId="38" fontId="76" fillId="0" borderId="23" xfId="146" applyNumberFormat="1" applyFont="1" applyFill="1" applyBorder="1" applyAlignment="1">
      <alignment horizontal="right" vertical="center"/>
    </xf>
    <xf numFmtId="38" fontId="76" fillId="0" borderId="20" xfId="146" applyNumberFormat="1" applyFont="1" applyFill="1" applyBorder="1" applyAlignment="1">
      <alignment horizontal="right" vertical="center"/>
    </xf>
    <xf numFmtId="38" fontId="76" fillId="0" borderId="24" xfId="146" applyNumberFormat="1" applyFont="1" applyFill="1" applyBorder="1" applyAlignment="1">
      <alignment horizontal="right" vertical="center"/>
    </xf>
    <xf numFmtId="0" fontId="85" fillId="0" borderId="27" xfId="147" quotePrefix="1" applyNumberFormat="1" applyFont="1" applyFill="1" applyBorder="1" applyAlignment="1">
      <alignment vertical="top" wrapText="1"/>
    </xf>
    <xf numFmtId="0" fontId="85" fillId="0" borderId="0" xfId="147" applyNumberFormat="1" applyFont="1" applyFill="1" applyBorder="1" applyAlignment="1">
      <alignment vertical="top" wrapText="1"/>
    </xf>
    <xf numFmtId="0" fontId="85" fillId="0" borderId="28" xfId="147" applyNumberFormat="1" applyFont="1" applyFill="1" applyBorder="1" applyAlignment="1">
      <alignment vertical="top" wrapText="1"/>
    </xf>
    <xf numFmtId="3" fontId="77" fillId="0" borderId="27" xfId="146" applyNumberFormat="1" applyFont="1" applyFill="1" applyBorder="1" applyAlignment="1">
      <alignment horizontal="right" vertical="center" wrapText="1"/>
    </xf>
    <xf numFmtId="3" fontId="77" fillId="0" borderId="0" xfId="146" applyNumberFormat="1" applyFont="1" applyFill="1" applyBorder="1" applyAlignment="1">
      <alignment horizontal="right" vertical="center" wrapText="1"/>
    </xf>
    <xf numFmtId="3" fontId="77" fillId="0" borderId="28" xfId="146" applyNumberFormat="1" applyFont="1" applyFill="1" applyBorder="1" applyAlignment="1">
      <alignment horizontal="right" vertical="center" wrapText="1"/>
    </xf>
    <xf numFmtId="3" fontId="85" fillId="0" borderId="27" xfId="146" applyNumberFormat="1" applyFont="1" applyFill="1" applyBorder="1" applyAlignment="1">
      <alignment horizontal="right" vertical="center"/>
    </xf>
    <xf numFmtId="3" fontId="85" fillId="0" borderId="0" xfId="146" applyNumberFormat="1" applyFont="1" applyFill="1" applyBorder="1" applyAlignment="1">
      <alignment horizontal="right" vertical="center"/>
    </xf>
    <xf numFmtId="3" fontId="85" fillId="0" borderId="28" xfId="146" applyNumberFormat="1" applyFont="1" applyFill="1" applyBorder="1" applyAlignment="1">
      <alignment horizontal="right" vertical="center"/>
    </xf>
    <xf numFmtId="213" fontId="10" fillId="0" borderId="27" xfId="144" applyNumberFormat="1" applyFont="1" applyFill="1" applyBorder="1" applyAlignment="1">
      <alignment horizontal="right" vertical="center"/>
    </xf>
    <xf numFmtId="213" fontId="10" fillId="0" borderId="0" xfId="144" applyNumberFormat="1" applyFont="1" applyFill="1" applyBorder="1" applyAlignment="1">
      <alignment horizontal="right" vertical="center"/>
    </xf>
    <xf numFmtId="213" fontId="10" fillId="0" borderId="28" xfId="144" applyNumberFormat="1" applyFont="1" applyFill="1" applyBorder="1" applyAlignment="1">
      <alignment horizontal="right" vertical="center"/>
    </xf>
    <xf numFmtId="0" fontId="85" fillId="0" borderId="27" xfId="147" applyNumberFormat="1" applyFont="1" applyFill="1" applyBorder="1" applyAlignment="1">
      <alignment vertical="top" wrapText="1"/>
    </xf>
    <xf numFmtId="0" fontId="94" fillId="0" borderId="25" xfId="147" applyNumberFormat="1" applyFont="1" applyFill="1" applyBorder="1" applyAlignment="1">
      <alignment vertical="top" wrapText="1"/>
    </xf>
    <xf numFmtId="0" fontId="94" fillId="0" borderId="19" xfId="147" applyNumberFormat="1" applyFont="1" applyFill="1" applyBorder="1" applyAlignment="1">
      <alignment vertical="top" wrapText="1"/>
    </xf>
    <xf numFmtId="0" fontId="94" fillId="0" borderId="26" xfId="147" applyNumberFormat="1" applyFont="1" applyFill="1" applyBorder="1" applyAlignment="1">
      <alignment vertical="top" wrapText="1"/>
    </xf>
    <xf numFmtId="3" fontId="76" fillId="0" borderId="25" xfId="146" applyNumberFormat="1" applyFont="1" applyFill="1" applyBorder="1" applyAlignment="1">
      <alignment horizontal="right" vertical="center" wrapText="1"/>
    </xf>
    <xf numFmtId="3" fontId="76" fillId="0" borderId="19" xfId="146" applyNumberFormat="1" applyFont="1" applyFill="1" applyBorder="1" applyAlignment="1">
      <alignment horizontal="right" vertical="center" wrapText="1"/>
    </xf>
    <xf numFmtId="3" fontId="76" fillId="0" borderId="26" xfId="146" applyNumberFormat="1" applyFont="1" applyFill="1" applyBorder="1" applyAlignment="1">
      <alignment horizontal="right" vertical="center" wrapText="1"/>
    </xf>
    <xf numFmtId="3" fontId="76" fillId="0" borderId="25" xfId="146" applyNumberFormat="1" applyFont="1" applyFill="1" applyBorder="1" applyAlignment="1">
      <alignment horizontal="right" vertical="center"/>
    </xf>
    <xf numFmtId="3" fontId="76" fillId="0" borderId="19" xfId="146" applyNumberFormat="1" applyFont="1" applyFill="1" applyBorder="1" applyAlignment="1">
      <alignment horizontal="right" vertical="center"/>
    </xf>
    <xf numFmtId="3" fontId="76" fillId="0" borderId="26" xfId="146" applyNumberFormat="1" applyFont="1" applyFill="1" applyBorder="1" applyAlignment="1">
      <alignment horizontal="right" vertical="center"/>
    </xf>
    <xf numFmtId="0" fontId="76" fillId="0" borderId="23" xfId="147" applyNumberFormat="1" applyFont="1" applyFill="1" applyBorder="1" applyAlignment="1">
      <alignment vertical="top" wrapText="1"/>
    </xf>
    <xf numFmtId="0" fontId="76" fillId="0" borderId="20" xfId="147" applyNumberFormat="1" applyFont="1" applyFill="1" applyBorder="1" applyAlignment="1">
      <alignment vertical="top" wrapText="1"/>
    </xf>
    <xf numFmtId="0" fontId="76" fillId="0" borderId="24" xfId="147" applyNumberFormat="1" applyFont="1" applyFill="1" applyBorder="1" applyAlignment="1">
      <alignment vertical="top" wrapText="1"/>
    </xf>
    <xf numFmtId="0" fontId="76" fillId="0" borderId="30" xfId="147" applyNumberFormat="1" applyFont="1" applyFill="1" applyBorder="1" applyAlignment="1">
      <alignment vertical="top" wrapText="1"/>
    </xf>
    <xf numFmtId="0" fontId="76" fillId="0" borderId="21" xfId="147" applyNumberFormat="1" applyFont="1" applyFill="1" applyBorder="1" applyAlignment="1">
      <alignment vertical="top" wrapText="1"/>
    </xf>
    <xf numFmtId="0" fontId="76" fillId="0" borderId="31" xfId="147" applyNumberFormat="1" applyFont="1" applyFill="1" applyBorder="1" applyAlignment="1">
      <alignment vertical="top" wrapText="1"/>
    </xf>
    <xf numFmtId="3" fontId="76" fillId="0" borderId="30" xfId="146" applyNumberFormat="1" applyFont="1" applyFill="1" applyBorder="1" applyAlignment="1">
      <alignment horizontal="right" vertical="center" wrapText="1"/>
    </xf>
    <xf numFmtId="3" fontId="76" fillId="0" borderId="21" xfId="146" applyNumberFormat="1" applyFont="1" applyFill="1" applyBorder="1" applyAlignment="1">
      <alignment horizontal="right" vertical="center" wrapText="1"/>
    </xf>
    <xf numFmtId="3" fontId="76" fillId="0" borderId="31" xfId="146" applyNumberFormat="1" applyFont="1" applyFill="1" applyBorder="1" applyAlignment="1">
      <alignment horizontal="right" vertical="center" wrapText="1"/>
    </xf>
    <xf numFmtId="3" fontId="76" fillId="0" borderId="30" xfId="146" applyNumberFormat="1" applyFont="1" applyFill="1" applyBorder="1" applyAlignment="1">
      <alignment horizontal="right" vertical="center"/>
    </xf>
    <xf numFmtId="3" fontId="76" fillId="0" borderId="21" xfId="146" applyNumberFormat="1" applyFont="1" applyFill="1" applyBorder="1" applyAlignment="1">
      <alignment horizontal="right" vertical="center"/>
    </xf>
    <xf numFmtId="3" fontId="76" fillId="0" borderId="31" xfId="146" applyNumberFormat="1" applyFont="1" applyFill="1" applyBorder="1" applyAlignment="1">
      <alignment horizontal="right" vertical="center"/>
    </xf>
    <xf numFmtId="0" fontId="76" fillId="0" borderId="0" xfId="147" applyNumberFormat="1" applyFont="1" applyFill="1" applyBorder="1" applyAlignment="1">
      <alignment vertical="top"/>
    </xf>
    <xf numFmtId="3" fontId="76" fillId="0" borderId="11" xfId="146" applyNumberFormat="1" applyFont="1" applyFill="1" applyBorder="1" applyAlignment="1">
      <alignment vertical="top" wrapText="1"/>
    </xf>
    <xf numFmtId="3" fontId="76" fillId="0" borderId="32" xfId="146" applyNumberFormat="1" applyFont="1" applyFill="1" applyBorder="1" applyAlignment="1">
      <alignment vertical="top" wrapText="1"/>
    </xf>
    <xf numFmtId="3" fontId="85" fillId="0" borderId="33" xfId="146" applyNumberFormat="1" applyFont="1" applyFill="1" applyBorder="1" applyAlignment="1">
      <alignment vertical="top"/>
    </xf>
    <xf numFmtId="3" fontId="85" fillId="0" borderId="11" xfId="146" applyNumberFormat="1" applyFont="1" applyFill="1" applyBorder="1" applyAlignment="1">
      <alignment vertical="top"/>
    </xf>
    <xf numFmtId="3" fontId="85" fillId="0" borderId="32" xfId="146" applyNumberFormat="1" applyFont="1" applyFill="1" applyBorder="1" applyAlignment="1">
      <alignment vertical="top"/>
    </xf>
    <xf numFmtId="3" fontId="77" fillId="0" borderId="0" xfId="144" applyNumberFormat="1" applyFont="1" applyFill="1" applyAlignment="1">
      <alignment vertical="top" wrapText="1"/>
    </xf>
    <xf numFmtId="0" fontId="77" fillId="0" borderId="0" xfId="144" applyNumberFormat="1" applyFont="1" applyFill="1" applyAlignment="1">
      <alignment vertical="top" wrapText="1"/>
    </xf>
    <xf numFmtId="0" fontId="77" fillId="0" borderId="28" xfId="144" applyNumberFormat="1" applyFont="1" applyFill="1" applyBorder="1" applyAlignment="1">
      <alignment vertical="top" wrapText="1"/>
    </xf>
    <xf numFmtId="3" fontId="77" fillId="0" borderId="0" xfId="144" applyNumberFormat="1" applyFont="1" applyFill="1" applyAlignment="1">
      <alignment vertical="top" wrapText="1"/>
    </xf>
    <xf numFmtId="0" fontId="77" fillId="0" borderId="0" xfId="144" applyNumberFormat="1" applyFont="1" applyFill="1" applyAlignment="1">
      <alignment vertical="top" wrapText="1"/>
    </xf>
    <xf numFmtId="0" fontId="77" fillId="0" borderId="0" xfId="144" applyNumberFormat="1" applyFont="1" applyFill="1" applyBorder="1" applyAlignment="1">
      <alignment vertical="top" wrapText="1"/>
    </xf>
    <xf numFmtId="3" fontId="85" fillId="0" borderId="0" xfId="146" applyNumberFormat="1" applyFont="1" applyFill="1" applyBorder="1" applyAlignment="1">
      <alignment vertical="top"/>
    </xf>
    <xf numFmtId="3" fontId="92" fillId="0" borderId="0" xfId="146" applyNumberFormat="1" applyFont="1" applyFill="1" applyBorder="1" applyAlignment="1">
      <alignment vertical="top"/>
    </xf>
    <xf numFmtId="14" fontId="95" fillId="0" borderId="19" xfId="144" applyNumberFormat="1" applyFont="1" applyFill="1" applyBorder="1" applyAlignment="1">
      <alignment horizontal="right" vertical="top"/>
    </xf>
    <xf numFmtId="14" fontId="95" fillId="0" borderId="0" xfId="144" applyNumberFormat="1" applyFont="1" applyFill="1" applyBorder="1" applyAlignment="1">
      <alignment horizontal="right" vertical="top"/>
    </xf>
    <xf numFmtId="14" fontId="95" fillId="0" borderId="19" xfId="144" applyNumberFormat="1" applyFont="1" applyFill="1" applyBorder="1" applyAlignment="1">
      <alignment horizontal="center" vertical="top"/>
    </xf>
    <xf numFmtId="0" fontId="95" fillId="0" borderId="19" xfId="144" quotePrefix="1" applyNumberFormat="1" applyFont="1" applyFill="1" applyBorder="1" applyAlignment="1">
      <alignment horizontal="right" vertical="top"/>
    </xf>
    <xf numFmtId="0" fontId="88" fillId="0" borderId="0" xfId="144" applyNumberFormat="1" applyFont="1" applyAlignment="1">
      <alignment vertical="top"/>
    </xf>
    <xf numFmtId="0" fontId="10" fillId="0" borderId="0" xfId="146" applyNumberFormat="1" applyFont="1" applyFill="1" applyBorder="1" applyAlignment="1">
      <alignment vertical="top"/>
    </xf>
    <xf numFmtId="3" fontId="10" fillId="0" borderId="0" xfId="146" applyNumberFormat="1" applyFont="1" applyFill="1" applyBorder="1" applyAlignment="1">
      <alignment vertical="top"/>
    </xf>
    <xf numFmtId="3" fontId="10" fillId="0" borderId="0" xfId="146" applyNumberFormat="1" applyFont="1" applyFill="1" applyBorder="1" applyAlignment="1">
      <alignment vertical="top" shrinkToFit="1"/>
    </xf>
    <xf numFmtId="37" fontId="10" fillId="0" borderId="20" xfId="144" applyNumberFormat="1" applyFont="1" applyFill="1" applyBorder="1" applyAlignment="1">
      <alignment vertical="top"/>
    </xf>
    <xf numFmtId="37" fontId="10" fillId="0" borderId="0" xfId="144" applyNumberFormat="1" applyFont="1" applyFill="1" applyBorder="1" applyAlignment="1">
      <alignment vertical="top"/>
    </xf>
    <xf numFmtId="10" fontId="25" fillId="0" borderId="20" xfId="144" applyNumberFormat="1" applyFont="1" applyFill="1" applyBorder="1" applyAlignment="1">
      <alignment horizontal="center" vertical="top"/>
    </xf>
    <xf numFmtId="0" fontId="10" fillId="0" borderId="0" xfId="144" applyNumberFormat="1" applyFont="1" applyBorder="1" applyAlignment="1">
      <alignment vertical="top"/>
    </xf>
    <xf numFmtId="10" fontId="10" fillId="0" borderId="0" xfId="144" applyNumberFormat="1" applyFont="1" applyFill="1" applyBorder="1" applyAlignment="1">
      <alignment horizontal="center" vertical="top"/>
    </xf>
    <xf numFmtId="211" fontId="10" fillId="0" borderId="0" xfId="144" applyNumberFormat="1" applyFont="1" applyFill="1" applyAlignment="1">
      <alignment horizontal="left" vertical="top"/>
    </xf>
    <xf numFmtId="10" fontId="25" fillId="0" borderId="0" xfId="144" applyNumberFormat="1" applyFont="1" applyFill="1" applyBorder="1" applyAlignment="1">
      <alignment horizontal="center" vertical="top"/>
    </xf>
    <xf numFmtId="10" fontId="10" fillId="0" borderId="0" xfId="144" applyNumberFormat="1" applyFont="1" applyFill="1" applyBorder="1" applyAlignment="1">
      <alignment horizontal="center" vertical="top"/>
    </xf>
    <xf numFmtId="37" fontId="10" fillId="0" borderId="0" xfId="144" applyNumberFormat="1" applyFont="1" applyFill="1" applyAlignment="1">
      <alignment vertical="top"/>
    </xf>
    <xf numFmtId="37" fontId="10" fillId="0" borderId="0" xfId="144" applyNumberFormat="1" applyFont="1" applyFill="1" applyAlignment="1">
      <alignment vertical="top"/>
    </xf>
    <xf numFmtId="10" fontId="25" fillId="0" borderId="0" xfId="144" applyNumberFormat="1" applyFont="1" applyFill="1" applyBorder="1" applyAlignment="1">
      <alignment horizontal="center" vertical="top"/>
    </xf>
    <xf numFmtId="10" fontId="10" fillId="0" borderId="0" xfId="144" applyNumberFormat="1" applyFont="1" applyFill="1" applyAlignment="1">
      <alignment horizontal="center" vertical="top"/>
    </xf>
    <xf numFmtId="0" fontId="85" fillId="0" borderId="0" xfId="147" quotePrefix="1" applyNumberFormat="1" applyFont="1" applyFill="1" applyBorder="1" applyAlignment="1">
      <alignment vertical="top"/>
    </xf>
    <xf numFmtId="0" fontId="81" fillId="0" borderId="0" xfId="146" applyNumberFormat="1" applyFont="1" applyFill="1" applyBorder="1" applyAlignment="1">
      <alignment vertical="top"/>
    </xf>
    <xf numFmtId="3" fontId="81" fillId="0" borderId="0" xfId="146" applyNumberFormat="1" applyFont="1" applyFill="1" applyBorder="1" applyAlignment="1">
      <alignment vertical="top"/>
    </xf>
    <xf numFmtId="3" fontId="81" fillId="0" borderId="0" xfId="146" applyNumberFormat="1" applyFont="1" applyFill="1" applyBorder="1" applyAlignment="1">
      <alignment vertical="top" shrinkToFit="1"/>
    </xf>
    <xf numFmtId="37" fontId="81" fillId="0" borderId="19" xfId="144" applyNumberFormat="1" applyFont="1" applyFill="1" applyBorder="1" applyAlignment="1">
      <alignment vertical="top"/>
    </xf>
    <xf numFmtId="37" fontId="10" fillId="0" borderId="19" xfId="144" applyNumberFormat="1" applyFont="1" applyFill="1" applyBorder="1" applyAlignment="1">
      <alignment horizontal="right" vertical="top"/>
    </xf>
    <xf numFmtId="37" fontId="81" fillId="0" borderId="0" xfId="144" applyNumberFormat="1" applyFont="1" applyFill="1" applyBorder="1" applyAlignment="1">
      <alignment vertical="top"/>
    </xf>
    <xf numFmtId="10" fontId="96" fillId="0" borderId="0" xfId="144" applyNumberFormat="1" applyFont="1" applyFill="1" applyBorder="1" applyAlignment="1">
      <alignment horizontal="center" vertical="top"/>
    </xf>
    <xf numFmtId="37" fontId="81" fillId="0" borderId="0" xfId="144" applyNumberFormat="1" applyFont="1" applyFill="1" applyAlignment="1">
      <alignment vertical="top"/>
    </xf>
    <xf numFmtId="0" fontId="81" fillId="0" borderId="0" xfId="144" applyNumberFormat="1" applyFont="1" applyBorder="1" applyAlignment="1">
      <alignment vertical="top"/>
    </xf>
    <xf numFmtId="10" fontId="85" fillId="0" borderId="0" xfId="144" applyNumberFormat="1" applyFont="1" applyFill="1" applyBorder="1" applyAlignment="1">
      <alignment horizontal="center" vertical="top"/>
    </xf>
    <xf numFmtId="0" fontId="86" fillId="0" borderId="0" xfId="144" applyNumberFormat="1" applyFont="1" applyAlignment="1">
      <alignment vertical="top"/>
    </xf>
    <xf numFmtId="3" fontId="9" fillId="0" borderId="0" xfId="146" applyNumberFormat="1" applyFont="1" applyFill="1" applyBorder="1" applyAlignment="1">
      <alignment vertical="top"/>
    </xf>
    <xf numFmtId="3" fontId="9" fillId="0" borderId="0" xfId="146" applyNumberFormat="1" applyFont="1" applyFill="1" applyBorder="1" applyAlignment="1">
      <alignment vertical="top" shrinkToFit="1"/>
    </xf>
    <xf numFmtId="37" fontId="9" fillId="0" borderId="21" xfId="144" applyNumberFormat="1" applyFont="1" applyFill="1" applyBorder="1" applyAlignment="1">
      <alignment vertical="top"/>
    </xf>
    <xf numFmtId="37" fontId="9" fillId="0" borderId="21" xfId="144" applyNumberFormat="1" applyFont="1" applyFill="1" applyBorder="1" applyAlignment="1">
      <alignment horizontal="right" vertical="top"/>
    </xf>
    <xf numFmtId="37" fontId="9" fillId="0" borderId="0" xfId="144" applyNumberFormat="1" applyFont="1" applyFill="1" applyBorder="1" applyAlignment="1">
      <alignment horizontal="right" vertical="top"/>
    </xf>
    <xf numFmtId="9" fontId="76" fillId="0" borderId="21" xfId="144" applyNumberFormat="1" applyFont="1" applyFill="1" applyBorder="1" applyAlignment="1">
      <alignment horizontal="center" vertical="top"/>
    </xf>
    <xf numFmtId="9" fontId="9" fillId="0" borderId="21" xfId="144" applyNumberFormat="1" applyFont="1" applyFill="1" applyBorder="1" applyAlignment="1">
      <alignment horizontal="center" vertical="top"/>
    </xf>
    <xf numFmtId="37" fontId="9" fillId="0" borderId="0" xfId="144" applyNumberFormat="1" applyFont="1" applyFill="1" applyBorder="1" applyAlignment="1">
      <alignment vertical="top"/>
    </xf>
    <xf numFmtId="9" fontId="76" fillId="0" borderId="0" xfId="144" applyNumberFormat="1" applyFont="1" applyFill="1" applyBorder="1" applyAlignment="1">
      <alignment horizontal="center" vertical="top"/>
    </xf>
    <xf numFmtId="9" fontId="9" fillId="0" borderId="0" xfId="144" applyNumberFormat="1" applyFont="1" applyFill="1" applyBorder="1" applyAlignment="1">
      <alignment horizontal="center" vertical="top"/>
    </xf>
    <xf numFmtId="0" fontId="88" fillId="0" borderId="0" xfId="146" applyNumberFormat="1" applyFont="1" applyFill="1" applyBorder="1" applyAlignment="1">
      <alignment vertical="top"/>
    </xf>
    <xf numFmtId="3" fontId="95" fillId="0" borderId="0" xfId="146" applyNumberFormat="1" applyFont="1" applyFill="1" applyBorder="1" applyAlignment="1">
      <alignment vertical="top"/>
    </xf>
    <xf numFmtId="3" fontId="95" fillId="0" borderId="0" xfId="146" applyNumberFormat="1" applyFont="1" applyFill="1" applyBorder="1" applyAlignment="1">
      <alignment vertical="top" shrinkToFit="1"/>
    </xf>
    <xf numFmtId="37" fontId="95" fillId="0" borderId="0" xfId="144" applyNumberFormat="1" applyFont="1" applyFill="1" applyBorder="1" applyAlignment="1">
      <alignment horizontal="right" vertical="top"/>
    </xf>
    <xf numFmtId="9" fontId="95" fillId="0" borderId="0" xfId="144" applyNumberFormat="1" applyFont="1" applyFill="1" applyBorder="1" applyAlignment="1">
      <alignment horizontal="center" vertical="top"/>
    </xf>
    <xf numFmtId="0" fontId="88" fillId="0" borderId="0" xfId="144" applyNumberFormat="1" applyFont="1" applyBorder="1" applyAlignment="1">
      <alignment vertical="top"/>
    </xf>
    <xf numFmtId="212" fontId="76" fillId="0" borderId="0" xfId="148" applyNumberFormat="1" applyFont="1" applyBorder="1" applyAlignment="1">
      <alignment horizontal="left"/>
    </xf>
    <xf numFmtId="14" fontId="95" fillId="0" borderId="19" xfId="144" quotePrefix="1" applyNumberFormat="1" applyFont="1" applyFill="1" applyBorder="1" applyAlignment="1">
      <alignment horizontal="right" vertical="top"/>
    </xf>
    <xf numFmtId="0" fontId="95" fillId="0" borderId="0" xfId="144" applyNumberFormat="1" applyFont="1" applyFill="1" applyAlignment="1">
      <alignment vertical="top"/>
    </xf>
    <xf numFmtId="14" fontId="95" fillId="0" borderId="0" xfId="144" quotePrefix="1" applyNumberFormat="1" applyFont="1" applyFill="1" applyBorder="1" applyAlignment="1">
      <alignment horizontal="right" vertical="top"/>
    </xf>
    <xf numFmtId="14" fontId="95" fillId="0" borderId="20" xfId="144" quotePrefix="1" applyNumberFormat="1" applyFont="1" applyFill="1" applyBorder="1" applyAlignment="1">
      <alignment horizontal="right" vertical="top"/>
    </xf>
    <xf numFmtId="212" fontId="77" fillId="0" borderId="0" xfId="148" applyNumberFormat="1" applyFont="1" applyBorder="1" applyAlignment="1">
      <alignment horizontal="left"/>
    </xf>
    <xf numFmtId="37" fontId="88" fillId="0" borderId="0" xfId="144" applyNumberFormat="1" applyFont="1" applyFill="1" applyBorder="1" applyAlignment="1">
      <alignment horizontal="right" vertical="top"/>
    </xf>
    <xf numFmtId="37" fontId="88" fillId="0" borderId="0" xfId="144" applyNumberFormat="1" applyFont="1" applyFill="1" applyAlignment="1">
      <alignment vertical="top"/>
    </xf>
    <xf numFmtId="37" fontId="95" fillId="0" borderId="0" xfId="144" applyNumberFormat="1" applyFont="1" applyFill="1" applyBorder="1" applyAlignment="1">
      <alignment horizontal="center" vertical="top"/>
    </xf>
    <xf numFmtId="212" fontId="81" fillId="0" borderId="0" xfId="148" applyNumberFormat="1" applyFont="1" applyBorder="1" applyAlignment="1">
      <alignment horizontal="left"/>
    </xf>
    <xf numFmtId="37" fontId="95" fillId="0" borderId="0" xfId="144" applyNumberFormat="1" applyFont="1" applyFill="1" applyBorder="1" applyAlignment="1">
      <alignment horizontal="right" vertical="top"/>
    </xf>
    <xf numFmtId="0" fontId="88" fillId="0" borderId="0" xfId="144" applyNumberFormat="1" applyFont="1" applyFill="1" applyBorder="1" applyAlignment="1">
      <alignment vertical="top"/>
    </xf>
    <xf numFmtId="37" fontId="95" fillId="0" borderId="0" xfId="144" applyNumberFormat="1" applyFont="1" applyFill="1" applyBorder="1" applyAlignment="1">
      <alignment vertical="top"/>
    </xf>
    <xf numFmtId="0" fontId="10" fillId="0" borderId="0" xfId="147" applyNumberFormat="1" applyFont="1" applyFill="1" applyBorder="1" applyAlignment="1">
      <alignment vertical="top"/>
    </xf>
    <xf numFmtId="0" fontId="95" fillId="0" borderId="0" xfId="144" applyNumberFormat="1" applyFont="1" applyFill="1" applyBorder="1" applyAlignment="1">
      <alignment vertical="top"/>
    </xf>
    <xf numFmtId="211" fontId="81" fillId="0" borderId="0" xfId="144" quotePrefix="1" applyNumberFormat="1" applyFont="1" applyFill="1" applyAlignment="1">
      <alignment vertical="top"/>
    </xf>
    <xf numFmtId="211" fontId="81" fillId="0" borderId="0" xfId="144" applyNumberFormat="1" applyFont="1" applyFill="1" applyAlignment="1">
      <alignment vertical="top"/>
    </xf>
    <xf numFmtId="213" fontId="81" fillId="0" borderId="0" xfId="144" applyNumberFormat="1" applyFont="1" applyFill="1" applyBorder="1" applyAlignment="1">
      <alignment horizontal="right" vertical="top"/>
    </xf>
    <xf numFmtId="213" fontId="81" fillId="0" borderId="0" xfId="144" applyNumberFormat="1" applyFont="1" applyFill="1" applyBorder="1" applyAlignment="1">
      <alignment vertical="top"/>
    </xf>
    <xf numFmtId="37" fontId="88" fillId="0" borderId="0" xfId="144" applyNumberFormat="1" applyFont="1" applyFill="1" applyBorder="1" applyAlignment="1">
      <alignment vertical="top"/>
    </xf>
    <xf numFmtId="213" fontId="81" fillId="0" borderId="0" xfId="144" applyNumberFormat="1" applyFont="1" applyFill="1" applyBorder="1" applyAlignment="1">
      <alignment vertical="top"/>
    </xf>
    <xf numFmtId="37" fontId="95" fillId="0" borderId="0" xfId="144" applyNumberFormat="1" applyFont="1" applyFill="1" applyBorder="1" applyAlignment="1">
      <alignment horizontal="center" vertical="top"/>
    </xf>
    <xf numFmtId="0" fontId="76" fillId="0" borderId="0" xfId="80" applyFont="1" applyAlignment="1">
      <alignment horizontal="left"/>
    </xf>
    <xf numFmtId="37" fontId="95" fillId="0" borderId="0" xfId="144" applyNumberFormat="1" applyFont="1" applyFill="1" applyBorder="1" applyAlignment="1">
      <alignment vertical="top"/>
    </xf>
    <xf numFmtId="14" fontId="95" fillId="0" borderId="0" xfId="144" applyNumberFormat="1" applyFont="1" applyFill="1" applyBorder="1" applyAlignment="1">
      <alignment horizontal="right" vertical="top"/>
    </xf>
    <xf numFmtId="0" fontId="95" fillId="0" borderId="0" xfId="144" quotePrefix="1" applyNumberFormat="1" applyFont="1" applyFill="1" applyBorder="1" applyAlignment="1">
      <alignment horizontal="right" vertical="top"/>
    </xf>
    <xf numFmtId="0" fontId="77" fillId="0" borderId="0" xfId="80" applyFont="1" applyAlignment="1">
      <alignment horizontal="left"/>
    </xf>
    <xf numFmtId="37" fontId="88" fillId="0" borderId="19" xfId="144" applyNumberFormat="1" applyFont="1" applyFill="1" applyBorder="1" applyAlignment="1">
      <alignment vertical="top"/>
    </xf>
    <xf numFmtId="0" fontId="77" fillId="0" borderId="0" xfId="80" quotePrefix="1" applyFont="1" applyAlignment="1">
      <alignment horizontal="left"/>
    </xf>
    <xf numFmtId="37" fontId="88" fillId="0" borderId="5" xfId="144" applyNumberFormat="1" applyFont="1" applyFill="1" applyBorder="1" applyAlignment="1">
      <alignment vertical="top"/>
    </xf>
    <xf numFmtId="37" fontId="88" fillId="0" borderId="0" xfId="144" applyNumberFormat="1" applyFont="1" applyFill="1" applyBorder="1" applyAlignment="1">
      <alignment vertical="top"/>
    </xf>
    <xf numFmtId="212" fontId="77" fillId="0" borderId="0" xfId="148" applyNumberFormat="1" applyFont="1" applyFill="1" applyBorder="1" applyAlignment="1">
      <alignment horizontal="left"/>
    </xf>
    <xf numFmtId="37" fontId="88" fillId="0" borderId="0" xfId="144" applyNumberFormat="1" applyFont="1" applyFill="1" applyAlignment="1">
      <alignment horizontal="right" vertical="top"/>
    </xf>
    <xf numFmtId="212" fontId="85" fillId="0" borderId="0" xfId="148" applyNumberFormat="1" applyFont="1" applyFill="1" applyBorder="1" applyAlignment="1">
      <alignment horizontal="left"/>
    </xf>
    <xf numFmtId="37" fontId="86" fillId="0" borderId="0" xfId="144" applyNumberFormat="1" applyFont="1" applyFill="1" applyAlignment="1">
      <alignment horizontal="right" vertical="top"/>
    </xf>
    <xf numFmtId="37" fontId="86" fillId="0" borderId="0" xfId="144" applyNumberFormat="1" applyFont="1" applyFill="1" applyAlignment="1">
      <alignment vertical="top"/>
    </xf>
    <xf numFmtId="37" fontId="86" fillId="0" borderId="0" xfId="144" applyNumberFormat="1" applyFont="1" applyFill="1" applyBorder="1" applyAlignment="1">
      <alignment horizontal="right" vertical="top"/>
    </xf>
    <xf numFmtId="37" fontId="97" fillId="0" borderId="0" xfId="144" applyNumberFormat="1" applyFont="1" applyFill="1" applyBorder="1" applyAlignment="1">
      <alignment horizontal="right" vertical="top"/>
    </xf>
    <xf numFmtId="37" fontId="86" fillId="0" borderId="19" xfId="144" applyNumberFormat="1" applyFont="1" applyFill="1" applyBorder="1" applyAlignment="1">
      <alignment horizontal="right" vertical="top"/>
    </xf>
    <xf numFmtId="212" fontId="76" fillId="0" borderId="0" xfId="148" applyNumberFormat="1" applyFont="1" applyFill="1" applyBorder="1" applyAlignment="1">
      <alignment horizontal="left"/>
    </xf>
    <xf numFmtId="37" fontId="95" fillId="0" borderId="21" xfId="144" applyNumberFormat="1" applyFont="1" applyFill="1" applyBorder="1" applyAlignment="1">
      <alignment horizontal="right" vertical="top"/>
    </xf>
    <xf numFmtId="37" fontId="95" fillId="0" borderId="21" xfId="144" applyNumberFormat="1" applyFont="1" applyFill="1" applyBorder="1" applyAlignment="1">
      <alignment vertical="top"/>
    </xf>
    <xf numFmtId="0" fontId="10" fillId="0" borderId="0" xfId="144" applyNumberFormat="1" applyFont="1" applyFill="1" applyAlignment="1">
      <alignment vertical="top"/>
    </xf>
    <xf numFmtId="0" fontId="9" fillId="0" borderId="0" xfId="145" applyFont="1" applyFill="1" applyBorder="1" applyAlignment="1">
      <alignment horizontal="center"/>
    </xf>
    <xf numFmtId="14" fontId="9" fillId="0" borderId="0" xfId="144" applyNumberFormat="1" applyFont="1" applyFill="1" applyBorder="1" applyAlignment="1">
      <alignment horizontal="right" vertical="top"/>
    </xf>
    <xf numFmtId="0" fontId="9" fillId="0" borderId="0" xfId="144" quotePrefix="1" applyNumberFormat="1" applyFont="1" applyFill="1" applyBorder="1" applyAlignment="1">
      <alignment horizontal="right" vertical="top"/>
    </xf>
    <xf numFmtId="14" fontId="4" fillId="0" borderId="19" xfId="144" applyNumberFormat="1" applyFont="1" applyFill="1" applyBorder="1" applyAlignment="1">
      <alignment horizontal="center" vertical="top" wrapText="1"/>
    </xf>
    <xf numFmtId="0" fontId="4" fillId="0" borderId="0" xfId="144" applyNumberFormat="1" applyFont="1" applyFill="1" applyAlignment="1">
      <alignment horizontal="right" vertical="top"/>
    </xf>
    <xf numFmtId="14" fontId="4" fillId="0" borderId="20" xfId="144" applyNumberFormat="1" applyFont="1" applyFill="1" applyBorder="1" applyAlignment="1">
      <alignment horizontal="right" vertical="top" wrapText="1"/>
    </xf>
    <xf numFmtId="0" fontId="30" fillId="0" borderId="20" xfId="80" applyBorder="1" applyAlignment="1">
      <alignment horizontal="right" vertical="top" wrapText="1"/>
    </xf>
    <xf numFmtId="37" fontId="5" fillId="0" borderId="0" xfId="144" applyNumberFormat="1" applyFont="1" applyFill="1" applyBorder="1" applyAlignment="1">
      <alignment horizontal="right" vertical="top"/>
    </xf>
    <xf numFmtId="37" fontId="4" fillId="0" borderId="21" xfId="144" applyNumberFormat="1" applyFont="1" applyFill="1" applyBorder="1" applyAlignment="1">
      <alignment horizontal="right" vertical="top"/>
    </xf>
    <xf numFmtId="0" fontId="4" fillId="0" borderId="0" xfId="144" applyNumberFormat="1" applyFont="1" applyFill="1" applyAlignment="1">
      <alignment horizontal="center" vertical="top"/>
    </xf>
    <xf numFmtId="14" fontId="4" fillId="0" borderId="0" xfId="144" applyNumberFormat="1" applyFont="1" applyFill="1" applyBorder="1" applyAlignment="1">
      <alignment horizontal="center" vertical="top" wrapText="1"/>
    </xf>
    <xf numFmtId="37" fontId="4" fillId="0" borderId="0" xfId="144" applyNumberFormat="1" applyFont="1" applyFill="1" applyBorder="1" applyAlignment="1">
      <alignment horizontal="right" vertical="top"/>
    </xf>
    <xf numFmtId="0" fontId="4" fillId="0" borderId="0" xfId="144" applyNumberFormat="1" applyFont="1" applyFill="1" applyBorder="1" applyAlignment="1">
      <alignment horizontal="right" vertical="top"/>
    </xf>
    <xf numFmtId="49" fontId="4" fillId="0" borderId="19" xfId="144" applyNumberFormat="1" applyFont="1" applyFill="1" applyBorder="1" applyAlignment="1">
      <alignment horizontal="right" vertical="top"/>
    </xf>
    <xf numFmtId="0" fontId="4" fillId="0" borderId="19" xfId="144" quotePrefix="1" applyNumberFormat="1" applyFont="1" applyFill="1" applyBorder="1" applyAlignment="1">
      <alignment horizontal="right" vertical="top"/>
    </xf>
    <xf numFmtId="0" fontId="76" fillId="0" borderId="21" xfId="144" applyNumberFormat="1" applyFont="1" applyFill="1" applyBorder="1" applyAlignment="1">
      <alignment vertical="top"/>
    </xf>
    <xf numFmtId="0" fontId="5" fillId="0" borderId="21" xfId="144" applyNumberFormat="1" applyFont="1" applyFill="1" applyBorder="1" applyAlignment="1">
      <alignment vertical="top"/>
    </xf>
    <xf numFmtId="37" fontId="4" fillId="0" borderId="0" xfId="144" applyNumberFormat="1" applyFont="1" applyFill="1" applyBorder="1" applyAlignment="1">
      <alignment vertical="top"/>
    </xf>
    <xf numFmtId="0" fontId="77" fillId="0" borderId="0" xfId="80" applyFont="1"/>
    <xf numFmtId="0" fontId="4" fillId="0" borderId="0" xfId="145" applyFont="1" applyFill="1" applyBorder="1" applyAlignment="1">
      <alignment horizontal="center"/>
    </xf>
    <xf numFmtId="0" fontId="4" fillId="0" borderId="0" xfId="144" applyNumberFormat="1" applyFont="1" applyFill="1" applyBorder="1" applyAlignment="1">
      <alignment horizontal="center" vertical="top"/>
    </xf>
    <xf numFmtId="0" fontId="77" fillId="0" borderId="0" xfId="80" applyFont="1" applyFill="1"/>
    <xf numFmtId="0" fontId="5" fillId="0" borderId="0" xfId="144" applyNumberFormat="1" applyFont="1" applyFill="1" applyAlignment="1">
      <alignment horizontal="justify" vertical="top" wrapText="1"/>
    </xf>
    <xf numFmtId="0" fontId="92" fillId="0" borderId="0" xfId="144" quotePrefix="1" applyNumberFormat="1" applyFont="1" applyFill="1" applyAlignment="1">
      <alignment horizontal="justify" vertical="top" wrapText="1"/>
    </xf>
    <xf numFmtId="0" fontId="92" fillId="0" borderId="0" xfId="144" applyNumberFormat="1" applyFont="1" applyFill="1" applyAlignment="1">
      <alignment horizontal="justify" vertical="top" wrapText="1"/>
    </xf>
    <xf numFmtId="37" fontId="92" fillId="0" borderId="0" xfId="144" applyNumberFormat="1" applyFont="1" applyFill="1" applyBorder="1" applyAlignment="1">
      <alignment horizontal="right" vertical="top"/>
    </xf>
    <xf numFmtId="37" fontId="92" fillId="0" borderId="0" xfId="144" applyNumberFormat="1" applyFont="1" applyFill="1" applyBorder="1" applyAlignment="1">
      <alignment vertical="top"/>
    </xf>
    <xf numFmtId="0" fontId="5" fillId="0" borderId="0" xfId="144" applyNumberFormat="1" applyFont="1" applyFill="1" applyAlignment="1">
      <alignment horizontal="justify" vertical="center" wrapText="1"/>
    </xf>
    <xf numFmtId="0" fontId="5" fillId="0" borderId="0" xfId="144" applyNumberFormat="1" applyFont="1" applyFill="1" applyBorder="1" applyAlignment="1">
      <alignment vertical="center" wrapText="1"/>
    </xf>
    <xf numFmtId="0" fontId="4" fillId="0" borderId="0" xfId="144" applyNumberFormat="1" applyFont="1" applyFill="1" applyAlignment="1">
      <alignment horizontal="justify" vertical="center" wrapText="1"/>
    </xf>
    <xf numFmtId="0" fontId="4" fillId="0" borderId="0" xfId="144" applyNumberFormat="1" applyFont="1" applyFill="1" applyBorder="1" applyAlignment="1">
      <alignment vertical="center" wrapText="1"/>
    </xf>
    <xf numFmtId="49" fontId="4" fillId="0" borderId="0" xfId="145" applyNumberFormat="1" applyFont="1" applyFill="1" applyBorder="1" applyAlignment="1">
      <alignment horizontal="center"/>
    </xf>
    <xf numFmtId="0" fontId="5" fillId="0" borderId="0" xfId="144" applyNumberFormat="1" applyFont="1" applyFill="1" applyAlignment="1">
      <alignment horizontal="left" vertical="center" wrapText="1"/>
    </xf>
    <xf numFmtId="3" fontId="5" fillId="0" borderId="11" xfId="144" applyNumberFormat="1" applyFont="1" applyFill="1" applyBorder="1" applyAlignment="1">
      <alignment horizontal="right" vertical="top"/>
    </xf>
    <xf numFmtId="1" fontId="9" fillId="0" borderId="0" xfId="144" applyNumberFormat="1" applyFont="1" applyFill="1" applyAlignment="1">
      <alignment horizontal="left" vertical="top"/>
    </xf>
    <xf numFmtId="0" fontId="5" fillId="0" borderId="0" xfId="144" applyNumberFormat="1" applyFont="1" applyFill="1" applyAlignment="1">
      <alignment horizontal="left" vertical="top"/>
    </xf>
    <xf numFmtId="169" fontId="5" fillId="0" borderId="19" xfId="80" applyNumberFormat="1" applyFont="1" applyFill="1" applyBorder="1" applyAlignment="1">
      <alignment horizontal="center" vertical="top" wrapText="1"/>
    </xf>
    <xf numFmtId="169" fontId="5" fillId="0" borderId="0" xfId="80" applyNumberFormat="1" applyFont="1" applyFill="1" applyBorder="1" applyAlignment="1">
      <alignment horizontal="justify" vertical="top" wrapText="1"/>
    </xf>
    <xf numFmtId="0" fontId="4" fillId="0" borderId="0" xfId="144" applyNumberFormat="1" applyFont="1" applyFill="1" applyAlignment="1">
      <alignment horizontal="left" vertical="top"/>
    </xf>
    <xf numFmtId="0" fontId="4" fillId="0" borderId="0" xfId="144" applyNumberFormat="1" applyFont="1" applyAlignment="1">
      <alignment vertical="top"/>
    </xf>
    <xf numFmtId="0" fontId="5" fillId="0" borderId="0" xfId="144" applyNumberFormat="1" applyFont="1" applyFill="1" applyAlignment="1">
      <alignment vertical="center" wrapText="1"/>
    </xf>
    <xf numFmtId="0" fontId="5" fillId="0" borderId="0" xfId="144" applyNumberFormat="1" applyFont="1" applyFill="1" applyAlignment="1">
      <alignment vertical="center" wrapText="1"/>
    </xf>
    <xf numFmtId="0" fontId="92" fillId="0" borderId="0" xfId="144" applyNumberFormat="1" applyFont="1" applyFill="1" applyAlignment="1">
      <alignment vertical="center" wrapText="1"/>
    </xf>
    <xf numFmtId="0" fontId="5" fillId="0" borderId="0" xfId="144" applyNumberFormat="1" applyFont="1" applyFill="1" applyAlignment="1">
      <alignment horizontal="right" vertical="top"/>
    </xf>
    <xf numFmtId="0" fontId="5" fillId="0" borderId="0" xfId="144" quotePrefix="1" applyNumberFormat="1" applyFont="1" applyFill="1" applyAlignment="1">
      <alignment vertical="center" wrapText="1"/>
    </xf>
    <xf numFmtId="211" fontId="9" fillId="0" borderId="0" xfId="144" applyNumberFormat="1" applyFont="1" applyFill="1" applyAlignment="1">
      <alignment horizontal="left" vertical="top"/>
    </xf>
    <xf numFmtId="211" fontId="9" fillId="0" borderId="0" xfId="80" applyNumberFormat="1" applyFont="1"/>
    <xf numFmtId="214" fontId="95" fillId="0" borderId="19" xfId="144" quotePrefix="1" applyNumberFormat="1" applyFont="1" applyFill="1" applyBorder="1" applyAlignment="1">
      <alignment horizontal="center" vertical="justify"/>
    </xf>
    <xf numFmtId="0" fontId="95" fillId="0" borderId="0" xfId="144" applyNumberFormat="1" applyFont="1" applyFill="1" applyAlignment="1">
      <alignment horizontal="center" vertical="top"/>
    </xf>
    <xf numFmtId="214" fontId="9" fillId="0" borderId="0" xfId="144" quotePrefix="1" applyNumberFormat="1" applyFont="1" applyFill="1" applyBorder="1" applyAlignment="1">
      <alignment horizontal="right" vertical="top"/>
    </xf>
    <xf numFmtId="211" fontId="9" fillId="0" borderId="0" xfId="146" applyNumberFormat="1" applyFont="1" applyFill="1" applyAlignment="1">
      <alignment vertical="top"/>
    </xf>
    <xf numFmtId="211" fontId="10" fillId="0" borderId="0" xfId="146" applyNumberFormat="1" applyFont="1" applyFill="1" applyAlignment="1">
      <alignment vertical="top"/>
    </xf>
    <xf numFmtId="213" fontId="9" fillId="0" borderId="0" xfId="144" applyNumberFormat="1" applyFont="1" applyFill="1" applyBorder="1" applyAlignment="1">
      <alignment horizontal="right" vertical="top"/>
    </xf>
    <xf numFmtId="213" fontId="9" fillId="0" borderId="0" xfId="144" applyNumberFormat="1" applyFont="1" applyFill="1" applyBorder="1" applyAlignment="1">
      <alignment vertical="top"/>
    </xf>
    <xf numFmtId="214" fontId="10" fillId="0" borderId="0" xfId="146" applyNumberFormat="1" applyFont="1" applyFill="1" applyBorder="1" applyAlignment="1">
      <alignment vertical="top"/>
    </xf>
    <xf numFmtId="211" fontId="9" fillId="0" borderId="0" xfId="146" applyNumberFormat="1" applyFont="1" applyFill="1" applyBorder="1" applyAlignment="1">
      <alignment horizontal="center" vertical="top"/>
    </xf>
    <xf numFmtId="211" fontId="9" fillId="0" borderId="0" xfId="146" quotePrefix="1" applyNumberFormat="1" applyFont="1" applyFill="1" applyBorder="1" applyAlignment="1">
      <alignment horizontal="center" vertical="top"/>
    </xf>
    <xf numFmtId="214" fontId="9" fillId="0" borderId="0" xfId="146" applyNumberFormat="1" applyFont="1" applyFill="1" applyBorder="1" applyAlignment="1">
      <alignment vertical="top"/>
    </xf>
    <xf numFmtId="211" fontId="9" fillId="0" borderId="5" xfId="146" applyNumberFormat="1" applyFont="1" applyFill="1" applyBorder="1" applyAlignment="1">
      <alignment horizontal="right" vertical="top" wrapText="1"/>
    </xf>
    <xf numFmtId="211" fontId="95" fillId="0" borderId="5" xfId="80" applyNumberFormat="1" applyFont="1" applyBorder="1" applyAlignment="1">
      <alignment horizontal="right" vertical="top" wrapText="1"/>
    </xf>
    <xf numFmtId="211" fontId="9" fillId="0" borderId="0" xfId="146" applyNumberFormat="1" applyFont="1" applyFill="1" applyBorder="1" applyAlignment="1">
      <alignment horizontal="right" vertical="top"/>
    </xf>
    <xf numFmtId="211" fontId="9" fillId="0" borderId="5" xfId="146" applyNumberFormat="1" applyFont="1" applyFill="1" applyBorder="1" applyAlignment="1">
      <alignment horizontal="right" vertical="top"/>
    </xf>
    <xf numFmtId="214" fontId="9" fillId="0" borderId="0" xfId="146" applyNumberFormat="1" applyFont="1" applyFill="1" applyBorder="1" applyAlignment="1">
      <alignment horizontal="right" vertical="top"/>
    </xf>
    <xf numFmtId="214" fontId="9" fillId="0" borderId="5" xfId="144" applyNumberFormat="1" applyFont="1" applyFill="1" applyBorder="1" applyAlignment="1">
      <alignment horizontal="center" vertical="top"/>
    </xf>
    <xf numFmtId="211" fontId="9" fillId="0" borderId="0" xfId="146" applyNumberFormat="1" applyFont="1" applyFill="1" applyAlignment="1">
      <alignment horizontal="right" vertical="top"/>
    </xf>
    <xf numFmtId="211" fontId="10" fillId="0" borderId="0" xfId="146" applyNumberFormat="1" applyFont="1" applyFill="1" applyAlignment="1">
      <alignment horizontal="right" vertical="top"/>
    </xf>
    <xf numFmtId="215" fontId="10" fillId="0" borderId="0" xfId="35" applyNumberFormat="1" applyFont="1" applyFill="1" applyAlignment="1">
      <alignment vertical="top" wrapText="1"/>
    </xf>
    <xf numFmtId="215" fontId="0" fillId="0" borderId="0" xfId="35" applyNumberFormat="1" applyFont="1" applyAlignment="1">
      <alignment vertical="top" wrapText="1"/>
    </xf>
    <xf numFmtId="215" fontId="10" fillId="0" borderId="0" xfId="35" applyNumberFormat="1" applyFont="1" applyFill="1" applyAlignment="1">
      <alignment vertical="top"/>
    </xf>
    <xf numFmtId="215" fontId="10" fillId="0" borderId="0" xfId="35" applyNumberFormat="1" applyFont="1" applyFill="1" applyAlignment="1">
      <alignment vertical="top"/>
    </xf>
    <xf numFmtId="214" fontId="10" fillId="0" borderId="0" xfId="144" applyNumberFormat="1" applyFont="1" applyFill="1" applyBorder="1" applyAlignment="1">
      <alignment horizontal="center" vertical="top"/>
    </xf>
    <xf numFmtId="215" fontId="98" fillId="0" borderId="0" xfId="35" applyNumberFormat="1" applyFont="1" applyFill="1" applyAlignment="1">
      <alignment vertical="top"/>
    </xf>
    <xf numFmtId="211" fontId="98" fillId="0" borderId="0" xfId="80" applyNumberFormat="1" applyFont="1" applyAlignment="1">
      <alignment vertical="top"/>
    </xf>
    <xf numFmtId="215" fontId="10" fillId="0" borderId="0" xfId="35" applyNumberFormat="1" applyFont="1" applyFill="1" applyAlignment="1">
      <alignment vertical="top" wrapText="1"/>
    </xf>
    <xf numFmtId="215" fontId="77" fillId="0" borderId="0" xfId="35" applyNumberFormat="1" applyFont="1" applyFill="1" applyAlignment="1">
      <alignment vertical="top"/>
    </xf>
    <xf numFmtId="211" fontId="30" fillId="0" borderId="0" xfId="80" applyNumberFormat="1" applyAlignment="1">
      <alignment vertical="top"/>
    </xf>
    <xf numFmtId="215" fontId="10" fillId="0" borderId="19" xfId="35" applyNumberFormat="1" applyFont="1" applyFill="1" applyBorder="1" applyAlignment="1">
      <alignment vertical="top" wrapText="1"/>
    </xf>
    <xf numFmtId="211" fontId="30" fillId="0" borderId="19" xfId="80" applyNumberFormat="1" applyBorder="1" applyAlignment="1">
      <alignment vertical="top" wrapText="1"/>
    </xf>
    <xf numFmtId="214" fontId="10" fillId="0" borderId="19" xfId="144" applyNumberFormat="1" applyFont="1" applyFill="1" applyBorder="1" applyAlignment="1">
      <alignment horizontal="center" vertical="top"/>
    </xf>
    <xf numFmtId="215" fontId="76" fillId="0" borderId="21" xfId="35" applyNumberFormat="1" applyFont="1" applyFill="1" applyBorder="1" applyAlignment="1">
      <alignment vertical="top"/>
    </xf>
    <xf numFmtId="211" fontId="77" fillId="0" borderId="21" xfId="80" applyNumberFormat="1" applyFont="1" applyBorder="1" applyAlignment="1">
      <alignment vertical="top"/>
    </xf>
    <xf numFmtId="215" fontId="76" fillId="0" borderId="0" xfId="35" applyNumberFormat="1" applyFont="1" applyFill="1" applyBorder="1" applyAlignment="1">
      <alignment vertical="top" wrapText="1"/>
    </xf>
    <xf numFmtId="215" fontId="76" fillId="0" borderId="0" xfId="35" applyNumberFormat="1" applyFont="1" applyFill="1" applyBorder="1" applyAlignment="1">
      <alignment vertical="top"/>
    </xf>
    <xf numFmtId="215" fontId="76" fillId="0" borderId="21" xfId="35" applyNumberFormat="1" applyFont="1" applyFill="1" applyBorder="1" applyAlignment="1">
      <alignment vertical="top" wrapText="1"/>
    </xf>
    <xf numFmtId="211" fontId="77" fillId="0" borderId="21" xfId="80" applyNumberFormat="1" applyFont="1" applyBorder="1" applyAlignment="1">
      <alignment vertical="top" wrapText="1"/>
    </xf>
    <xf numFmtId="215" fontId="76" fillId="0" borderId="21" xfId="35" applyNumberFormat="1" applyFont="1" applyFill="1" applyBorder="1" applyAlignment="1">
      <alignment horizontal="center" vertical="top" wrapText="1"/>
    </xf>
    <xf numFmtId="214" fontId="9" fillId="0" borderId="19" xfId="146" applyNumberFormat="1" applyFont="1" applyFill="1" applyBorder="1" applyAlignment="1">
      <alignment horizontal="center" vertical="top"/>
    </xf>
    <xf numFmtId="14" fontId="9" fillId="0" borderId="5" xfId="35" applyNumberFormat="1" applyFont="1" applyFill="1" applyBorder="1" applyAlignment="1">
      <alignment horizontal="right" vertical="top"/>
    </xf>
    <xf numFmtId="214" fontId="9" fillId="0" borderId="0" xfId="144" applyNumberFormat="1" applyFont="1" applyFill="1" applyBorder="1" applyAlignment="1">
      <alignment vertical="top"/>
    </xf>
    <xf numFmtId="214" fontId="9" fillId="0" borderId="5" xfId="144" applyNumberFormat="1" applyFont="1" applyFill="1" applyBorder="1" applyAlignment="1">
      <alignment horizontal="right" vertical="top"/>
    </xf>
    <xf numFmtId="214" fontId="10" fillId="0" borderId="0" xfId="146" applyNumberFormat="1" applyFont="1" applyFill="1" applyBorder="1" applyAlignment="1">
      <alignment horizontal="right" vertical="top"/>
    </xf>
    <xf numFmtId="214" fontId="10" fillId="0" borderId="0" xfId="144" applyNumberFormat="1" applyFont="1" applyFill="1" applyBorder="1" applyAlignment="1">
      <alignment horizontal="right" vertical="top"/>
    </xf>
    <xf numFmtId="214" fontId="10" fillId="0" borderId="0" xfId="144" applyNumberFormat="1" applyFont="1" applyFill="1" applyBorder="1" applyAlignment="1">
      <alignment horizontal="right" vertical="top"/>
    </xf>
    <xf numFmtId="214" fontId="10" fillId="0" borderId="0" xfId="146" applyNumberFormat="1" applyFont="1" applyFill="1" applyBorder="1" applyAlignment="1">
      <alignment horizontal="center" vertical="top"/>
    </xf>
    <xf numFmtId="214" fontId="10" fillId="0" borderId="0" xfId="146" applyNumberFormat="1" applyFont="1" applyFill="1" applyBorder="1" applyAlignment="1">
      <alignment horizontal="right" vertical="top"/>
    </xf>
    <xf numFmtId="214" fontId="9" fillId="0" borderId="21" xfId="146" applyNumberFormat="1" applyFont="1" applyFill="1" applyBorder="1" applyAlignment="1">
      <alignment horizontal="center" vertical="top"/>
    </xf>
    <xf numFmtId="214" fontId="9" fillId="0" borderId="21" xfId="144" applyNumberFormat="1" applyFont="1" applyFill="1" applyBorder="1" applyAlignment="1">
      <alignment vertical="top"/>
    </xf>
    <xf numFmtId="214" fontId="9" fillId="0" borderId="21" xfId="144" applyNumberFormat="1" applyFont="1" applyFill="1" applyBorder="1" applyAlignment="1">
      <alignment horizontal="right" vertical="top"/>
    </xf>
    <xf numFmtId="2" fontId="10" fillId="0" borderId="0" xfId="146" applyNumberFormat="1" applyFont="1" applyFill="1" applyAlignment="1">
      <alignment horizontal="left" vertical="top" wrapText="1"/>
    </xf>
    <xf numFmtId="2" fontId="10" fillId="0" borderId="0" xfId="146" applyNumberFormat="1" applyFont="1" applyFill="1" applyAlignment="1">
      <alignment horizontal="center" vertical="top" wrapText="1"/>
    </xf>
    <xf numFmtId="2" fontId="10" fillId="0" borderId="0" xfId="146" applyNumberFormat="1" applyFont="1" applyFill="1" applyAlignment="1">
      <alignment horizontal="center" vertical="top" wrapText="1"/>
    </xf>
    <xf numFmtId="211" fontId="10" fillId="0" borderId="0" xfId="146" applyNumberFormat="1" applyFont="1" applyFill="1" applyAlignment="1">
      <alignment horizontal="left" vertical="top" wrapText="1"/>
    </xf>
    <xf numFmtId="211" fontId="10" fillId="0" borderId="0" xfId="146" applyNumberFormat="1" applyFont="1" applyFill="1" applyAlignment="1">
      <alignment horizontal="left" vertical="top" wrapText="1"/>
    </xf>
    <xf numFmtId="2" fontId="10" fillId="0" borderId="0" xfId="146" applyNumberFormat="1" applyFont="1" applyFill="1" applyAlignment="1">
      <alignment horizontal="left" vertical="top" wrapText="1"/>
    </xf>
    <xf numFmtId="2" fontId="9" fillId="0" borderId="0" xfId="146" applyNumberFormat="1" applyFont="1" applyFill="1" applyAlignment="1">
      <alignment horizontal="left" vertical="top" wrapText="1"/>
    </xf>
    <xf numFmtId="211" fontId="9" fillId="0" borderId="0" xfId="80" applyNumberFormat="1" applyFont="1" applyAlignment="1">
      <alignment vertical="center"/>
    </xf>
    <xf numFmtId="211" fontId="10" fillId="0" borderId="0" xfId="80" applyNumberFormat="1" applyFont="1" applyAlignment="1"/>
    <xf numFmtId="2" fontId="10" fillId="0" borderId="0" xfId="146" applyNumberFormat="1" applyFont="1" applyFill="1" applyAlignment="1">
      <alignment horizontal="justify" vertical="top" wrapText="1"/>
    </xf>
    <xf numFmtId="211" fontId="99" fillId="0" borderId="0" xfId="80" applyNumberFormat="1" applyFont="1" applyBorder="1" applyAlignment="1">
      <alignment horizontal="right" vertical="center" wrapText="1"/>
    </xf>
    <xf numFmtId="211" fontId="99" fillId="0" borderId="0" xfId="80" applyNumberFormat="1" applyFont="1" applyBorder="1" applyAlignment="1"/>
    <xf numFmtId="2" fontId="99" fillId="0" borderId="0" xfId="146" applyNumberFormat="1" applyFont="1" applyFill="1" applyBorder="1" applyAlignment="1">
      <alignment horizontal="justify" vertical="top" wrapText="1"/>
    </xf>
    <xf numFmtId="2" fontId="9" fillId="0" borderId="19" xfId="146" applyNumberFormat="1" applyFont="1" applyFill="1" applyBorder="1" applyAlignment="1">
      <alignment horizontal="right" vertical="top" wrapText="1"/>
    </xf>
    <xf numFmtId="2" fontId="9" fillId="0" borderId="0" xfId="146" applyNumberFormat="1" applyFont="1" applyFill="1" applyAlignment="1">
      <alignment horizontal="right" vertical="top" wrapText="1"/>
    </xf>
    <xf numFmtId="0" fontId="5" fillId="0" borderId="0" xfId="144" applyNumberFormat="1" applyFont="1" applyAlignment="1">
      <alignment horizontal="right" vertical="top"/>
    </xf>
    <xf numFmtId="211" fontId="10" fillId="0" borderId="0" xfId="80" applyNumberFormat="1" applyFont="1" applyAlignment="1">
      <alignment horizontal="justify" vertical="center"/>
    </xf>
    <xf numFmtId="211" fontId="10" fillId="0" borderId="0" xfId="80" applyNumberFormat="1" applyFont="1" applyAlignment="1">
      <alignment horizontal="justify"/>
    </xf>
    <xf numFmtId="211" fontId="99" fillId="0" borderId="0" xfId="80" applyNumberFormat="1" applyFont="1" applyBorder="1" applyAlignment="1">
      <alignment horizontal="right" vertical="center"/>
    </xf>
    <xf numFmtId="2" fontId="9" fillId="0" borderId="0" xfId="146" applyNumberFormat="1" applyFont="1" applyFill="1" applyAlignment="1">
      <alignment horizontal="right" vertical="top" wrapText="1"/>
    </xf>
    <xf numFmtId="2" fontId="9" fillId="0" borderId="20" xfId="146" applyNumberFormat="1" applyFont="1" applyFill="1" applyBorder="1" applyAlignment="1">
      <alignment horizontal="right" vertical="top" wrapText="1"/>
    </xf>
    <xf numFmtId="211" fontId="9" fillId="0" borderId="0" xfId="80" applyNumberFormat="1" applyFont="1" applyAlignment="1">
      <alignment horizontal="left" vertical="center" wrapText="1"/>
    </xf>
    <xf numFmtId="211" fontId="10" fillId="0" borderId="0" xfId="80" applyNumberFormat="1" applyFont="1" applyAlignment="1">
      <alignment horizontal="left" wrapText="1"/>
    </xf>
    <xf numFmtId="211" fontId="30" fillId="0" borderId="0" xfId="80" applyNumberFormat="1" applyAlignment="1">
      <alignment wrapText="1"/>
    </xf>
    <xf numFmtId="2" fontId="99" fillId="0" borderId="0" xfId="146" applyNumberFormat="1" applyFont="1" applyFill="1" applyBorder="1" applyAlignment="1">
      <alignment horizontal="justify" vertical="top"/>
    </xf>
    <xf numFmtId="211" fontId="99" fillId="0" borderId="0" xfId="80" applyNumberFormat="1" applyFont="1" applyBorder="1" applyAlignment="1">
      <alignment horizontal="justify" vertical="top"/>
    </xf>
    <xf numFmtId="2" fontId="10" fillId="0" borderId="0" xfId="146" applyNumberFormat="1" applyFont="1" applyFill="1" applyAlignment="1">
      <alignment horizontal="right" vertical="top" wrapText="1"/>
    </xf>
    <xf numFmtId="3" fontId="10" fillId="0" borderId="0" xfId="146" applyNumberFormat="1" applyFont="1" applyFill="1" applyAlignment="1">
      <alignment horizontal="right" vertical="top" wrapText="1"/>
    </xf>
    <xf numFmtId="211" fontId="30" fillId="0" borderId="0" xfId="80" applyNumberFormat="1" applyAlignment="1">
      <alignment horizontal="right" vertical="top" wrapText="1"/>
    </xf>
    <xf numFmtId="211" fontId="10" fillId="0" borderId="0" xfId="80" applyNumberFormat="1" applyFont="1" applyAlignment="1">
      <alignment horizontal="left" vertical="center" wrapText="1"/>
    </xf>
    <xf numFmtId="3" fontId="99" fillId="0" borderId="0" xfId="146" applyNumberFormat="1" applyFont="1" applyFill="1" applyBorder="1" applyAlignment="1">
      <alignment horizontal="right" vertical="top" wrapText="1"/>
    </xf>
    <xf numFmtId="3" fontId="10" fillId="0" borderId="0" xfId="146" applyNumberFormat="1" applyFont="1" applyFill="1" applyAlignment="1">
      <alignment horizontal="right" vertical="top" wrapText="1"/>
    </xf>
    <xf numFmtId="211" fontId="10" fillId="0" borderId="0" xfId="80" applyNumberFormat="1" applyFont="1" applyAlignment="1">
      <alignment horizontal="justify" vertical="center" wrapText="1"/>
    </xf>
    <xf numFmtId="211" fontId="10" fillId="0" borderId="0" xfId="80" applyNumberFormat="1" applyFont="1" applyAlignment="1">
      <alignment horizontal="justify" wrapText="1"/>
    </xf>
    <xf numFmtId="211" fontId="10" fillId="0" borderId="0" xfId="80" applyNumberFormat="1" applyFont="1" applyAlignment="1">
      <alignment horizontal="justify"/>
    </xf>
    <xf numFmtId="3" fontId="99" fillId="0" borderId="0" xfId="146" applyNumberFormat="1" applyFont="1" applyFill="1" applyBorder="1" applyAlignment="1">
      <alignment horizontal="right" vertical="top"/>
    </xf>
    <xf numFmtId="3" fontId="99" fillId="0" borderId="0" xfId="80" applyNumberFormat="1" applyFont="1" applyBorder="1" applyAlignment="1">
      <alignment horizontal="right" vertical="top"/>
    </xf>
    <xf numFmtId="3" fontId="99" fillId="0" borderId="0" xfId="146" applyNumberFormat="1" applyFont="1" applyFill="1" applyBorder="1" applyAlignment="1">
      <alignment horizontal="right" vertical="top" wrapText="1"/>
    </xf>
    <xf numFmtId="211" fontId="100" fillId="0" borderId="0" xfId="80" applyNumberFormat="1" applyFont="1" applyBorder="1" applyAlignment="1">
      <alignment horizontal="right" vertical="top" wrapText="1"/>
    </xf>
    <xf numFmtId="3" fontId="9" fillId="0" borderId="0" xfId="80" applyNumberFormat="1" applyFont="1" applyAlignment="1">
      <alignment horizontal="justify" vertical="center" wrapText="1"/>
    </xf>
    <xf numFmtId="3" fontId="9" fillId="0" borderId="0" xfId="80" applyNumberFormat="1" applyFont="1" applyAlignment="1">
      <alignment horizontal="justify" wrapText="1"/>
    </xf>
    <xf numFmtId="3" fontId="9" fillId="0" borderId="0" xfId="146" applyNumberFormat="1" applyFont="1" applyFill="1" applyAlignment="1">
      <alignment horizontal="justify" vertical="top" wrapText="1"/>
    </xf>
    <xf numFmtId="3" fontId="89" fillId="0" borderId="0" xfId="35" applyNumberFormat="1" applyFont="1" applyFill="1" applyBorder="1" applyAlignment="1">
      <alignment horizontal="right" vertical="top"/>
    </xf>
    <xf numFmtId="3" fontId="89" fillId="0" borderId="0" xfId="35" applyNumberFormat="1" applyFont="1" applyBorder="1" applyAlignment="1">
      <alignment horizontal="right" vertical="top"/>
    </xf>
    <xf numFmtId="3" fontId="89" fillId="0" borderId="0" xfId="146" applyNumberFormat="1" applyFont="1" applyFill="1" applyBorder="1" applyAlignment="1">
      <alignment horizontal="right" vertical="top" wrapText="1"/>
    </xf>
    <xf numFmtId="3" fontId="89" fillId="0" borderId="0" xfId="146" applyNumberFormat="1" applyFont="1" applyFill="1" applyBorder="1" applyAlignment="1">
      <alignment horizontal="right" vertical="top" wrapText="1"/>
    </xf>
    <xf numFmtId="3" fontId="101" fillId="0" borderId="0" xfId="80" applyNumberFormat="1" applyFont="1" applyBorder="1" applyAlignment="1">
      <alignment horizontal="right" vertical="top" wrapText="1"/>
    </xf>
    <xf numFmtId="3" fontId="9" fillId="0" borderId="0" xfId="146" applyNumberFormat="1" applyFont="1" applyFill="1" applyAlignment="1">
      <alignment horizontal="right" vertical="top" wrapText="1"/>
    </xf>
    <xf numFmtId="3" fontId="9" fillId="0" borderId="21" xfId="146" applyNumberFormat="1" applyFont="1" applyFill="1" applyBorder="1" applyAlignment="1">
      <alignment horizontal="right" vertical="top" wrapText="1"/>
    </xf>
    <xf numFmtId="3" fontId="4" fillId="0" borderId="0" xfId="144" applyNumberFormat="1" applyFont="1" applyAlignment="1">
      <alignment horizontal="right" vertical="top"/>
    </xf>
    <xf numFmtId="3" fontId="4" fillId="0" borderId="0" xfId="144" applyNumberFormat="1" applyFont="1" applyAlignment="1">
      <alignment vertical="top"/>
    </xf>
    <xf numFmtId="3" fontId="9" fillId="0" borderId="0" xfId="80" applyNumberFormat="1" applyFont="1" applyAlignment="1">
      <alignment horizontal="justify" vertical="center" wrapText="1"/>
    </xf>
    <xf numFmtId="3" fontId="9" fillId="0" borderId="0" xfId="80" applyNumberFormat="1" applyFont="1" applyAlignment="1">
      <alignment horizontal="justify" wrapText="1"/>
    </xf>
    <xf numFmtId="3" fontId="89" fillId="0" borderId="0" xfId="35" applyNumberFormat="1" applyFont="1" applyFill="1" applyBorder="1" applyAlignment="1">
      <alignment horizontal="right" vertical="top"/>
    </xf>
    <xf numFmtId="3" fontId="89" fillId="0" borderId="0" xfId="35" applyNumberFormat="1" applyFont="1" applyBorder="1" applyAlignment="1">
      <alignment horizontal="right" vertical="top"/>
    </xf>
    <xf numFmtId="3" fontId="101" fillId="0" borderId="0" xfId="80" applyNumberFormat="1" applyFont="1" applyBorder="1" applyAlignment="1">
      <alignment horizontal="right" vertical="top" wrapText="1"/>
    </xf>
    <xf numFmtId="3" fontId="9" fillId="0" borderId="0" xfId="146" applyNumberFormat="1" applyFont="1" applyFill="1" applyBorder="1" applyAlignment="1">
      <alignment horizontal="right" vertical="top" wrapText="1"/>
    </xf>
    <xf numFmtId="211" fontId="9" fillId="0" borderId="0" xfId="80" applyNumberFormat="1" applyFont="1" applyAlignment="1">
      <alignment horizontal="left" vertical="center"/>
    </xf>
    <xf numFmtId="211" fontId="10" fillId="0" borderId="0" xfId="80" applyNumberFormat="1" applyFont="1" applyAlignment="1">
      <alignment horizontal="left"/>
    </xf>
    <xf numFmtId="211" fontId="30" fillId="0" borderId="0" xfId="80" applyNumberFormat="1" applyAlignment="1"/>
    <xf numFmtId="3" fontId="99" fillId="0" borderId="0" xfId="146" applyNumberFormat="1" applyFont="1" applyFill="1" applyAlignment="1">
      <alignment horizontal="right" vertical="top"/>
    </xf>
    <xf numFmtId="3" fontId="99" fillId="0" borderId="0" xfId="80" applyNumberFormat="1" applyFont="1" applyFill="1" applyAlignment="1">
      <alignment horizontal="right" vertical="top"/>
    </xf>
    <xf numFmtId="3" fontId="99" fillId="0" borderId="0" xfId="146" applyNumberFormat="1" applyFont="1" applyFill="1" applyAlignment="1">
      <alignment horizontal="right" vertical="top" wrapText="1"/>
    </xf>
    <xf numFmtId="211" fontId="10" fillId="0" borderId="0" xfId="80" applyNumberFormat="1" applyFont="1" applyAlignment="1">
      <alignment horizontal="left" vertical="center"/>
    </xf>
    <xf numFmtId="3" fontId="99" fillId="0" borderId="0" xfId="146" applyNumberFormat="1" applyFont="1" applyFill="1" applyAlignment="1">
      <alignment horizontal="right" vertical="top"/>
    </xf>
    <xf numFmtId="3" fontId="10" fillId="0" borderId="0" xfId="146" applyNumberFormat="1" applyFont="1" applyFill="1" applyAlignment="1">
      <alignment horizontal="right" vertical="top"/>
    </xf>
    <xf numFmtId="3" fontId="10" fillId="0" borderId="19" xfId="146" applyNumberFormat="1" applyFont="1" applyFill="1" applyBorder="1" applyAlignment="1">
      <alignment horizontal="right" vertical="top" wrapText="1"/>
    </xf>
    <xf numFmtId="211" fontId="9" fillId="0" borderId="0" xfId="80" applyNumberFormat="1" applyFont="1" applyAlignment="1">
      <alignment horizontal="justify" vertical="center" wrapText="1"/>
    </xf>
    <xf numFmtId="211" fontId="9" fillId="0" borderId="0" xfId="80" applyNumberFormat="1" applyFont="1" applyAlignment="1">
      <alignment horizontal="justify" wrapText="1"/>
    </xf>
    <xf numFmtId="211" fontId="101" fillId="0" borderId="0" xfId="80" applyNumberFormat="1" applyFont="1" applyFill="1" applyBorder="1" applyAlignment="1">
      <alignment horizontal="right" vertical="top" wrapText="1"/>
    </xf>
    <xf numFmtId="3" fontId="89" fillId="0" borderId="0" xfId="146" applyNumberFormat="1" applyFont="1" applyFill="1" applyBorder="1" applyAlignment="1">
      <alignment horizontal="right" vertical="top"/>
    </xf>
    <xf numFmtId="3" fontId="9" fillId="0" borderId="0" xfId="146" applyNumberFormat="1" applyFont="1" applyFill="1" applyAlignment="1">
      <alignment horizontal="right" vertical="top"/>
    </xf>
    <xf numFmtId="2" fontId="9" fillId="0" borderId="0" xfId="146" applyNumberFormat="1" applyFont="1" applyFill="1" applyAlignment="1">
      <alignment horizontal="justify" vertical="top" wrapText="1"/>
    </xf>
    <xf numFmtId="0" fontId="4" fillId="0" borderId="0" xfId="144" applyNumberFormat="1" applyFont="1" applyAlignment="1">
      <alignment horizontal="right" vertical="top"/>
    </xf>
    <xf numFmtId="211" fontId="9" fillId="0" borderId="0" xfId="146" applyNumberFormat="1" applyFont="1" applyFill="1" applyAlignment="1">
      <alignment horizontal="justify" vertical="top" wrapText="1"/>
    </xf>
    <xf numFmtId="211" fontId="10" fillId="0" borderId="0" xfId="80" applyNumberFormat="1" applyFont="1" applyAlignment="1">
      <alignment horizontal="justify" vertical="top" wrapText="1"/>
    </xf>
    <xf numFmtId="211" fontId="10" fillId="0" borderId="0" xfId="146" applyNumberFormat="1" applyFont="1" applyFill="1" applyAlignment="1">
      <alignment vertical="top"/>
    </xf>
    <xf numFmtId="211" fontId="10" fillId="0" borderId="0" xfId="80" applyNumberFormat="1" applyFont="1" applyAlignment="1">
      <alignment vertical="top"/>
    </xf>
    <xf numFmtId="2" fontId="9" fillId="0" borderId="0" xfId="146" applyNumberFormat="1" applyFont="1" applyFill="1" applyAlignment="1">
      <alignment horizontal="left" vertical="top" wrapText="1"/>
    </xf>
    <xf numFmtId="211" fontId="9" fillId="0" borderId="0" xfId="146" applyNumberFormat="1" applyFont="1" applyFill="1" applyAlignment="1">
      <alignment vertical="top" wrapText="1"/>
    </xf>
    <xf numFmtId="211" fontId="10" fillId="0" borderId="0" xfId="80" applyNumberFormat="1" applyFont="1" applyAlignment="1">
      <alignment vertical="top" wrapText="1"/>
    </xf>
    <xf numFmtId="186" fontId="9" fillId="0" borderId="0" xfId="146" applyNumberFormat="1" applyFont="1" applyFill="1" applyAlignment="1">
      <alignment horizontal="right" vertical="top" wrapText="1"/>
    </xf>
    <xf numFmtId="211" fontId="10" fillId="0" borderId="0" xfId="146" applyNumberFormat="1" applyFont="1" applyFill="1" applyAlignment="1">
      <alignment vertical="top" wrapText="1"/>
    </xf>
    <xf numFmtId="3" fontId="9" fillId="0" borderId="19" xfId="146" applyNumberFormat="1" applyFont="1" applyFill="1" applyBorder="1" applyAlignment="1">
      <alignment horizontal="right" vertical="top" wrapText="1"/>
    </xf>
    <xf numFmtId="211" fontId="9" fillId="0" borderId="0" xfId="80" applyNumberFormat="1" applyFont="1" applyAlignment="1">
      <alignment vertical="top" wrapText="1"/>
    </xf>
    <xf numFmtId="3" fontId="9" fillId="0" borderId="0" xfId="146" applyNumberFormat="1" applyFont="1" applyFill="1" applyAlignment="1">
      <alignment horizontal="right" vertical="top" wrapText="1"/>
    </xf>
    <xf numFmtId="2" fontId="10" fillId="0" borderId="0" xfId="144" applyNumberFormat="1" applyFont="1" applyFill="1" applyAlignment="1">
      <alignment horizontal="left" vertical="top" wrapText="1"/>
    </xf>
    <xf numFmtId="2" fontId="10" fillId="0" borderId="0" xfId="144" applyNumberFormat="1" applyFont="1" applyFill="1" applyAlignment="1">
      <alignment horizontal="left" vertical="top" wrapText="1"/>
    </xf>
    <xf numFmtId="211" fontId="9" fillId="0" borderId="0" xfId="144" applyNumberFormat="1" applyFont="1" applyFill="1" applyAlignment="1">
      <alignment vertical="top"/>
    </xf>
    <xf numFmtId="211" fontId="9" fillId="0" borderId="19" xfId="144" applyNumberFormat="1" applyFont="1" applyFill="1" applyBorder="1" applyAlignment="1">
      <alignment vertical="top" wrapText="1"/>
    </xf>
    <xf numFmtId="211" fontId="10" fillId="0" borderId="19" xfId="80" applyNumberFormat="1" applyFont="1" applyBorder="1" applyAlignment="1">
      <alignment vertical="top" wrapText="1"/>
    </xf>
    <xf numFmtId="211" fontId="10" fillId="0" borderId="0" xfId="144" applyNumberFormat="1" applyFont="1" applyFill="1" applyBorder="1" applyAlignment="1">
      <alignment vertical="top"/>
    </xf>
    <xf numFmtId="211" fontId="10" fillId="0" borderId="0" xfId="144" applyNumberFormat="1" applyFont="1" applyFill="1" applyBorder="1" applyAlignment="1">
      <alignment horizontal="right" vertical="top" wrapText="1"/>
    </xf>
    <xf numFmtId="211" fontId="10" fillId="0" borderId="0" xfId="144" applyNumberFormat="1" applyFont="1" applyFill="1" applyBorder="1" applyAlignment="1">
      <alignment horizontal="right" vertical="top" wrapText="1"/>
    </xf>
    <xf numFmtId="211" fontId="9" fillId="0" borderId="0" xfId="144" applyNumberFormat="1" applyFont="1" applyFill="1" applyAlignment="1">
      <alignment horizontal="right" vertical="top"/>
    </xf>
    <xf numFmtId="211" fontId="10" fillId="0" borderId="0" xfId="144" applyNumberFormat="1" applyFont="1" applyFill="1" applyAlignment="1">
      <alignment horizontal="right" vertical="top"/>
    </xf>
    <xf numFmtId="211" fontId="10" fillId="0" borderId="0" xfId="144" applyNumberFormat="1" applyFont="1" applyFill="1" applyAlignment="1">
      <alignment horizontal="right" vertical="top"/>
    </xf>
    <xf numFmtId="211" fontId="10" fillId="0" borderId="0" xfId="80" applyNumberFormat="1" applyFont="1" applyAlignment="1">
      <alignment vertical="center" wrapText="1"/>
    </xf>
    <xf numFmtId="211" fontId="10" fillId="0" borderId="0" xfId="80" applyNumberFormat="1" applyFont="1" applyAlignment="1">
      <alignment wrapText="1"/>
    </xf>
    <xf numFmtId="211" fontId="10" fillId="0" borderId="0" xfId="144" applyNumberFormat="1" applyFont="1" applyFill="1" applyBorder="1" applyAlignment="1">
      <alignment horizontal="left" vertical="top"/>
    </xf>
    <xf numFmtId="3" fontId="9" fillId="0" borderId="0" xfId="144" applyNumberFormat="1" applyFont="1" applyFill="1" applyAlignment="1">
      <alignment horizontal="right" vertical="top"/>
    </xf>
    <xf numFmtId="3" fontId="9" fillId="0" borderId="0" xfId="144" applyNumberFormat="1" applyFont="1" applyFill="1" applyAlignment="1">
      <alignment horizontal="right" vertical="top"/>
    </xf>
    <xf numFmtId="3" fontId="10" fillId="0" borderId="0" xfId="144" applyNumberFormat="1" applyFont="1" applyFill="1" applyAlignment="1">
      <alignment horizontal="right" vertical="top"/>
    </xf>
    <xf numFmtId="3" fontId="10" fillId="0" borderId="0" xfId="144" applyNumberFormat="1" applyFont="1" applyFill="1" applyBorder="1" applyAlignment="1">
      <alignment horizontal="right" vertical="top"/>
    </xf>
    <xf numFmtId="3" fontId="9" fillId="0" borderId="0" xfId="144" applyNumberFormat="1" applyFont="1" applyFill="1" applyBorder="1" applyAlignment="1">
      <alignment horizontal="right" vertical="top"/>
    </xf>
    <xf numFmtId="3" fontId="10" fillId="0" borderId="0" xfId="144" applyNumberFormat="1" applyFont="1" applyFill="1" applyBorder="1" applyAlignment="1">
      <alignment horizontal="right" vertical="top"/>
    </xf>
    <xf numFmtId="43" fontId="9" fillId="0" borderId="0" xfId="80" applyNumberFormat="1" applyFont="1" applyAlignment="1">
      <alignment vertical="center" wrapText="1"/>
    </xf>
    <xf numFmtId="43" fontId="10" fillId="0" borderId="0" xfId="80" applyNumberFormat="1" applyFont="1" applyAlignment="1">
      <alignment vertical="center" wrapText="1"/>
    </xf>
    <xf numFmtId="43" fontId="10" fillId="0" borderId="0" xfId="144" applyNumberFormat="1" applyFont="1" applyFill="1" applyBorder="1" applyAlignment="1">
      <alignment horizontal="left" vertical="center"/>
    </xf>
    <xf numFmtId="214" fontId="9" fillId="0" borderId="0" xfId="144" applyNumberFormat="1" applyFont="1" applyFill="1" applyAlignment="1">
      <alignment horizontal="right" vertical="top"/>
    </xf>
    <xf numFmtId="3" fontId="9" fillId="0" borderId="0" xfId="144" applyNumberFormat="1" applyFont="1" applyFill="1" applyBorder="1" applyAlignment="1">
      <alignment horizontal="right" vertical="top"/>
    </xf>
    <xf numFmtId="211" fontId="10" fillId="0" borderId="0" xfId="80" applyNumberFormat="1" applyFont="1" applyAlignment="1">
      <alignment vertical="center" wrapText="1"/>
    </xf>
    <xf numFmtId="213" fontId="10" fillId="0" borderId="0" xfId="144" applyNumberFormat="1" applyFont="1" applyFill="1" applyBorder="1" applyAlignment="1">
      <alignment vertical="top"/>
    </xf>
    <xf numFmtId="211" fontId="9" fillId="0" borderId="19" xfId="144" applyNumberFormat="1" applyFont="1" applyFill="1" applyBorder="1" applyAlignment="1">
      <alignment horizontal="left" vertical="top" wrapText="1"/>
    </xf>
    <xf numFmtId="211" fontId="10" fillId="0" borderId="19" xfId="80" applyNumberFormat="1" applyFont="1" applyBorder="1" applyAlignment="1">
      <alignment horizontal="left" vertical="top" wrapText="1"/>
    </xf>
    <xf numFmtId="211" fontId="10" fillId="0" borderId="0" xfId="144" applyNumberFormat="1" applyFont="1" applyFill="1" applyBorder="1" applyAlignment="1">
      <alignment vertical="top" wrapText="1"/>
    </xf>
    <xf numFmtId="211" fontId="10" fillId="0" borderId="0" xfId="80" applyNumberFormat="1" applyFont="1" applyAlignment="1">
      <alignment wrapText="1"/>
    </xf>
    <xf numFmtId="211" fontId="30" fillId="0" borderId="0" xfId="80" applyNumberFormat="1" applyAlignment="1">
      <alignment wrapText="1"/>
    </xf>
    <xf numFmtId="0" fontId="4" fillId="0" borderId="19" xfId="144" applyNumberFormat="1" applyFont="1" applyFill="1" applyBorder="1" applyAlignment="1">
      <alignment vertical="top"/>
    </xf>
    <xf numFmtId="14" fontId="4" fillId="0" borderId="19" xfId="144" quotePrefix="1" applyNumberFormat="1" applyFont="1" applyFill="1" applyBorder="1" applyAlignment="1">
      <alignment horizontal="center" vertical="top" wrapText="1"/>
    </xf>
    <xf numFmtId="49" fontId="10" fillId="0" borderId="0" xfId="144" applyNumberFormat="1" applyFont="1" applyFill="1" applyAlignment="1">
      <alignment horizontal="center" vertical="top" wrapText="1"/>
    </xf>
    <xf numFmtId="49" fontId="10" fillId="0" borderId="0" xfId="144" applyNumberFormat="1" applyFont="1" applyFill="1" applyAlignment="1">
      <alignment vertical="top"/>
    </xf>
    <xf numFmtId="49" fontId="10" fillId="0" borderId="0" xfId="144" applyNumberFormat="1" applyFont="1" applyFill="1" applyAlignment="1">
      <alignment vertical="top" wrapText="1"/>
    </xf>
    <xf numFmtId="49" fontId="10" fillId="0" borderId="0" xfId="144" applyNumberFormat="1" applyFont="1" applyFill="1" applyAlignment="1">
      <alignment horizontal="left" vertical="top" wrapText="1"/>
    </xf>
    <xf numFmtId="37" fontId="87" fillId="0" borderId="0" xfId="144" applyNumberFormat="1" applyFont="1" applyFill="1" applyBorder="1" applyAlignment="1">
      <alignment horizontal="right" vertical="top"/>
    </xf>
    <xf numFmtId="49" fontId="98" fillId="0" borderId="0" xfId="144" applyNumberFormat="1" applyFont="1" applyFill="1" applyAlignment="1">
      <alignment horizontal="left" vertical="top" wrapText="1"/>
    </xf>
    <xf numFmtId="211" fontId="9" fillId="0" borderId="0" xfId="144" applyNumberFormat="1" applyFont="1" applyFill="1" applyAlignment="1">
      <alignment vertical="center"/>
    </xf>
    <xf numFmtId="211" fontId="9" fillId="0" borderId="0" xfId="144" applyNumberFormat="1" applyFont="1" applyFill="1" applyBorder="1" applyAlignment="1">
      <alignment horizontal="left" vertical="center"/>
    </xf>
    <xf numFmtId="211" fontId="9" fillId="0" borderId="19" xfId="144" applyNumberFormat="1" applyFont="1" applyFill="1" applyBorder="1" applyAlignment="1">
      <alignment horizontal="left" vertical="center" wrapText="1"/>
    </xf>
    <xf numFmtId="211" fontId="95" fillId="0" borderId="19" xfId="80" applyNumberFormat="1" applyFont="1" applyBorder="1" applyAlignment="1">
      <alignment vertical="center" wrapText="1"/>
    </xf>
    <xf numFmtId="214" fontId="102" fillId="0" borderId="19" xfId="144" quotePrefix="1" applyNumberFormat="1" applyFont="1" applyFill="1" applyBorder="1" applyAlignment="1">
      <alignment horizontal="center" vertical="center" wrapText="1"/>
    </xf>
    <xf numFmtId="0" fontId="102" fillId="0" borderId="0" xfId="144" applyNumberFormat="1" applyFont="1" applyFill="1" applyAlignment="1">
      <alignment horizontal="center" vertical="center" wrapText="1"/>
    </xf>
    <xf numFmtId="14" fontId="102" fillId="0" borderId="19" xfId="144" applyNumberFormat="1" applyFont="1" applyFill="1" applyBorder="1" applyAlignment="1">
      <alignment horizontal="center" vertical="center" wrapText="1"/>
    </xf>
    <xf numFmtId="0" fontId="102" fillId="0" borderId="19" xfId="144" applyNumberFormat="1" applyFont="1" applyFill="1" applyBorder="1" applyAlignment="1">
      <alignment horizontal="center" vertical="center" wrapText="1"/>
    </xf>
    <xf numFmtId="211" fontId="9" fillId="0" borderId="0" xfId="144" applyNumberFormat="1" applyFont="1" applyFill="1" applyBorder="1" applyAlignment="1">
      <alignment horizontal="left" vertical="top"/>
    </xf>
    <xf numFmtId="214" fontId="9" fillId="0" borderId="20" xfId="144" quotePrefix="1" applyNumberFormat="1" applyFont="1" applyFill="1" applyBorder="1" applyAlignment="1">
      <alignment horizontal="center" vertical="top"/>
    </xf>
    <xf numFmtId="0" fontId="4" fillId="0" borderId="20" xfId="144" applyNumberFormat="1" applyFont="1" applyFill="1" applyBorder="1" applyAlignment="1">
      <alignment horizontal="center" vertical="top"/>
    </xf>
    <xf numFmtId="211" fontId="9" fillId="0" borderId="0" xfId="144" applyNumberFormat="1" applyFont="1" applyFill="1" applyAlignment="1">
      <alignment vertical="top"/>
    </xf>
    <xf numFmtId="49" fontId="10" fillId="0" borderId="0" xfId="144" applyNumberFormat="1" applyFont="1" applyFill="1" applyBorder="1" applyAlignment="1">
      <alignment vertical="top"/>
    </xf>
    <xf numFmtId="213" fontId="10" fillId="0" borderId="0" xfId="144" applyNumberFormat="1" applyFont="1" applyFill="1" applyBorder="1" applyAlignment="1">
      <alignment horizontal="right" vertical="top"/>
    </xf>
    <xf numFmtId="211" fontId="10" fillId="0" borderId="0" xfId="80" applyNumberFormat="1" applyFont="1" applyAlignment="1">
      <alignment vertical="top"/>
    </xf>
    <xf numFmtId="49" fontId="10" fillId="0" borderId="0" xfId="144" applyNumberFormat="1" applyFont="1" applyFill="1" applyAlignment="1">
      <alignment horizontal="justify" vertical="top" wrapText="1"/>
    </xf>
    <xf numFmtId="49" fontId="10" fillId="0" borderId="0" xfId="144" applyNumberFormat="1" applyFont="1" applyFill="1" applyAlignment="1">
      <alignment vertical="top" wrapText="1"/>
    </xf>
    <xf numFmtId="211" fontId="10" fillId="0" borderId="0" xfId="80" applyNumberFormat="1" applyFont="1" applyFill="1" applyAlignment="1">
      <alignment vertical="top" wrapText="1"/>
    </xf>
    <xf numFmtId="211" fontId="10" fillId="0" borderId="0" xfId="80" applyNumberFormat="1" applyFont="1" applyAlignment="1">
      <alignment vertical="top" wrapText="1"/>
    </xf>
    <xf numFmtId="49" fontId="9" fillId="0" borderId="0" xfId="144" applyNumberFormat="1" applyFont="1" applyFill="1" applyAlignment="1">
      <alignment horizontal="right" vertical="top"/>
    </xf>
    <xf numFmtId="49" fontId="9" fillId="0" borderId="0" xfId="144" applyNumberFormat="1" applyFont="1" applyFill="1" applyAlignment="1">
      <alignment horizontal="left" vertical="top" wrapText="1"/>
    </xf>
    <xf numFmtId="211" fontId="9" fillId="0" borderId="0" xfId="80" applyNumberFormat="1" applyFont="1" applyAlignment="1">
      <alignment horizontal="left" vertical="top" wrapText="1"/>
    </xf>
    <xf numFmtId="213" fontId="95" fillId="0" borderId="0" xfId="144" applyNumberFormat="1" applyFont="1" applyFill="1" applyBorder="1" applyAlignment="1">
      <alignment horizontal="center" vertical="center" wrapText="1"/>
    </xf>
    <xf numFmtId="0" fontId="95" fillId="0" borderId="0" xfId="144" applyNumberFormat="1" applyFont="1" applyFill="1" applyAlignment="1">
      <alignment horizontal="center" vertical="center" wrapText="1"/>
    </xf>
    <xf numFmtId="14" fontId="95" fillId="0" borderId="0" xfId="144" applyNumberFormat="1" applyFont="1" applyFill="1" applyAlignment="1">
      <alignment horizontal="center" vertical="center" wrapText="1"/>
    </xf>
    <xf numFmtId="0" fontId="95" fillId="0" borderId="0" xfId="144" applyNumberFormat="1" applyFont="1" applyFill="1" applyAlignment="1">
      <alignment horizontal="center" vertical="center" wrapText="1"/>
    </xf>
    <xf numFmtId="49" fontId="9" fillId="0" borderId="0" xfId="144" applyNumberFormat="1" applyFont="1" applyFill="1" applyAlignment="1">
      <alignment horizontal="right" vertical="top" wrapText="1"/>
    </xf>
    <xf numFmtId="211" fontId="9" fillId="0" borderId="0" xfId="80" applyNumberFormat="1" applyFont="1" applyAlignment="1">
      <alignment horizontal="right" vertical="top" wrapText="1"/>
    </xf>
    <xf numFmtId="211" fontId="9" fillId="0" borderId="0" xfId="80" applyNumberFormat="1" applyFont="1" applyFill="1" applyAlignment="1">
      <alignment horizontal="right" vertical="top" wrapText="1"/>
    </xf>
    <xf numFmtId="0" fontId="4" fillId="0" borderId="0" xfId="144" applyNumberFormat="1" applyFont="1" applyAlignment="1">
      <alignment horizontal="center" vertical="top"/>
    </xf>
    <xf numFmtId="0" fontId="4" fillId="0" borderId="0" xfId="144" applyNumberFormat="1" applyFont="1" applyFill="1" applyAlignment="1">
      <alignment horizontal="center" vertical="top"/>
    </xf>
    <xf numFmtId="49" fontId="10" fillId="0" borderId="0" xfId="144" applyNumberFormat="1" applyFont="1" applyFill="1" applyAlignment="1">
      <alignment horizontal="justify" vertical="top"/>
    </xf>
    <xf numFmtId="213" fontId="9" fillId="0" borderId="0" xfId="144" applyNumberFormat="1" applyFont="1" applyFill="1" applyBorder="1" applyAlignment="1">
      <alignment horizontal="center" vertical="top"/>
    </xf>
    <xf numFmtId="0" fontId="5" fillId="0" borderId="0" xfId="144" applyNumberFormat="1" applyFont="1" applyFill="1" applyAlignment="1">
      <alignment horizontal="center" vertical="top"/>
    </xf>
    <xf numFmtId="0" fontId="92" fillId="0" borderId="0" xfId="144" applyNumberFormat="1" applyFont="1" applyFill="1" applyAlignment="1">
      <alignment horizontal="center" vertical="top"/>
    </xf>
    <xf numFmtId="2" fontId="5" fillId="0" borderId="0" xfId="144" applyNumberFormat="1" applyFont="1" applyFill="1" applyAlignment="1">
      <alignment vertical="top"/>
    </xf>
    <xf numFmtId="0" fontId="4" fillId="0" borderId="0" xfId="144" applyNumberFormat="1" applyFont="1" applyFill="1" applyAlignment="1">
      <alignment horizontal="center" vertical="top" wrapText="1"/>
    </xf>
    <xf numFmtId="0" fontId="30" fillId="0" borderId="0" xfId="80" applyAlignment="1">
      <alignment horizontal="center" vertical="top" wrapText="1"/>
    </xf>
    <xf numFmtId="2" fontId="4" fillId="0" borderId="0" xfId="144" applyNumberFormat="1" applyFont="1" applyFill="1" applyAlignment="1">
      <alignment horizontal="center" vertical="top"/>
    </xf>
    <xf numFmtId="3" fontId="5" fillId="0" borderId="0" xfId="144" applyNumberFormat="1" applyFont="1" applyFill="1" applyAlignment="1">
      <alignment vertical="top"/>
    </xf>
    <xf numFmtId="0" fontId="4" fillId="0" borderId="0" xfId="143" applyFont="1" applyBorder="1" applyAlignment="1" applyProtection="1">
      <alignment vertical="top"/>
      <protection hidden="1"/>
    </xf>
    <xf numFmtId="0" fontId="5" fillId="0" borderId="0" xfId="143" applyFont="1" applyBorder="1" applyAlignment="1" applyProtection="1">
      <alignment vertical="top"/>
      <protection hidden="1"/>
    </xf>
    <xf numFmtId="2" fontId="4" fillId="0" borderId="0" xfId="144" applyNumberFormat="1" applyFont="1" applyFill="1" applyAlignment="1">
      <alignment horizontal="center" vertical="top"/>
    </xf>
    <xf numFmtId="3" fontId="4" fillId="0" borderId="0" xfId="144" applyNumberFormat="1" applyFont="1" applyFill="1" applyAlignment="1">
      <alignment horizontal="center" vertical="top"/>
    </xf>
  </cellXfs>
  <cellStyles count="149">
    <cellStyle name="??" xfId="1"/>
    <cellStyle name="?? [0.00]_ Att. 1- Cover" xfId="2"/>
    <cellStyle name="?? [0]" xfId="3"/>
    <cellStyle name="???? [0.00]_PRODUCT DETAIL Q1" xfId="4"/>
    <cellStyle name="????_PRODUCT DETAIL Q1" xfId="5"/>
    <cellStyle name="???[0]_00Q3902REV.1" xfId="6"/>
    <cellStyle name="???_???" xfId="7"/>
    <cellStyle name="??[0]_BRE" xfId="8"/>
    <cellStyle name="??_ Att. 1- Cover" xfId="9"/>
    <cellStyle name="_bang CDKT (Cuong)" xfId="10"/>
    <cellStyle name="_Book1" xfId="11"/>
    <cellStyle name="_ÿÿÿÿÿ" xfId="12"/>
    <cellStyle name="W_MARINE" xfId="13"/>
    <cellStyle name="0.00" xfId="14"/>
    <cellStyle name="20" xfId="15"/>
    <cellStyle name="ÅëÈ­ [0]_±âÅ¸" xfId="16"/>
    <cellStyle name="AeE­ [0]_INQUIRY ¿µ¾÷AßAø " xfId="17"/>
    <cellStyle name="ÅëÈ­ [0]_S" xfId="18"/>
    <cellStyle name="ÅëÈ­_±âÅ¸" xfId="19"/>
    <cellStyle name="AeE­_INQUIRY ¿µ¾÷AßAø " xfId="20"/>
    <cellStyle name="ÅëÈ­_S" xfId="21"/>
    <cellStyle name="args.style" xfId="22"/>
    <cellStyle name="ÄÞ¸¶ [0]_±âÅ¸" xfId="23"/>
    <cellStyle name="AÞ¸¶ [0]_INQUIRY ¿?¾÷AßAø " xfId="24"/>
    <cellStyle name="ÄÞ¸¶ [0]_S" xfId="25"/>
    <cellStyle name="ÄÞ¸¶_±âÅ¸" xfId="26"/>
    <cellStyle name="AÞ¸¶_INQUIRY ¿?¾÷AßAø " xfId="27"/>
    <cellStyle name="ÄÞ¸¶_S" xfId="28"/>
    <cellStyle name="C?AØ_¿?¾÷CoE² " xfId="29"/>
    <cellStyle name="Ç¥ÁØ_#2(M17)_1" xfId="30"/>
    <cellStyle name="C￥AØ_¿μ¾÷CoE² " xfId="31"/>
    <cellStyle name="Ç¥ÁØ_S" xfId="32"/>
    <cellStyle name="Calc Currency (0)" xfId="33"/>
    <cellStyle name="category" xfId="34"/>
    <cellStyle name="Comma 2" xfId="35"/>
    <cellStyle name="comma zerodec" xfId="36"/>
    <cellStyle name="Comma[0]" xfId="37"/>
    <cellStyle name="Comma0" xfId="38"/>
    <cellStyle name="Copied" xfId="39"/>
    <cellStyle name="COST1" xfId="40"/>
    <cellStyle name="Cࡵrrency_Sheet1_PRODUCTĠ" xfId="41"/>
    <cellStyle name="Currency0" xfId="42"/>
    <cellStyle name="Currency1" xfId="43"/>
    <cellStyle name="CHUONG" xfId="44"/>
    <cellStyle name="Date" xfId="45"/>
    <cellStyle name="Dezimal [0]_UXO VII" xfId="46"/>
    <cellStyle name="Dezimal_UXO VII" xfId="47"/>
    <cellStyle name="Dollar (zero dec)" xfId="48"/>
    <cellStyle name="Entered" xfId="49"/>
    <cellStyle name="Euro" xfId="50"/>
    <cellStyle name="Fixed" xfId="51"/>
    <cellStyle name="form_so" xfId="52"/>
    <cellStyle name="Grey" xfId="53"/>
    <cellStyle name="HEADER" xfId="54"/>
    <cellStyle name="Header1" xfId="55"/>
    <cellStyle name="Header2" xfId="56"/>
    <cellStyle name="Heading" xfId="57"/>
    <cellStyle name="Heading 1" xfId="58" builtinId="16" customBuiltin="1"/>
    <cellStyle name="Heading 2" xfId="59" builtinId="17" customBuiltin="1"/>
    <cellStyle name="Heading1" xfId="60"/>
    <cellStyle name="Heading2" xfId="61"/>
    <cellStyle name="Input" xfId="62" builtinId="20" customBuiltin="1"/>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_Bao cao tai chinh 280405" xfId="144"/>
    <cellStyle name="Normal_Baocao tong hop khoi doc lap" xfId="145"/>
    <cellStyle name="Normal_BCKToan-8th-TrangKenh" xfId="148"/>
    <cellStyle name="Normal_Tong hop bao cao (blank) (version 1)" xfId="81"/>
    <cellStyle name="Normal_Tong hop bao cao (blank) (version 1) 2" xfId="82"/>
    <cellStyle name="Normal_Tong hop bao cao (blank) (version 1) 3" xfId="143"/>
    <cellStyle name="Normal_Thuyet minh" xfId="146"/>
    <cellStyle name="Normal_Thuyet minh TSCD" xfId="147"/>
    <cellStyle name="Normal_Worksheet in Mau BCTC ap dung tu 2004 cho DNNN 28.12.2004" xfId="83"/>
    <cellStyle name="Normal1" xfId="84"/>
    <cellStyle name="Œ…‹æØ‚è [0.00]_Region Orders (2)" xfId="85"/>
    <cellStyle name="Œ…‹æØ‚è_Region Orders (2)" xfId="86"/>
    <cellStyle name="omma [0]_Mktg Prog" xfId="87"/>
    <cellStyle name="ormal_Sheet1_1" xfId="88"/>
    <cellStyle name="per.style" xfId="89"/>
    <cellStyle name="Percent (0)" xfId="90"/>
    <cellStyle name="Percent [2]" xfId="91"/>
    <cellStyle name="PERCENTAGE" xfId="92"/>
    <cellStyle name="pricing" xfId="93"/>
    <cellStyle name="PSChar" xfId="94"/>
    <cellStyle name="RevList" xfId="95"/>
    <cellStyle name="serJet 1200 Series PCL 6" xfId="96"/>
    <cellStyle name="Style 1" xfId="97"/>
    <cellStyle name="Style 2" xfId="98"/>
    <cellStyle name="subhead" xfId="99"/>
    <cellStyle name="Subtotal" xfId="100"/>
    <cellStyle name="T" xfId="101"/>
    <cellStyle name="Tickmark" xfId="102"/>
    <cellStyle name="Total" xfId="103" builtinId="25" customBuiltin="1"/>
    <cellStyle name="th" xfId="104"/>
    <cellStyle name="Thuyet minh" xfId="105"/>
    <cellStyle name="viet" xfId="106"/>
    <cellStyle name="viet2" xfId="107"/>
    <cellStyle name="vntxt1" xfId="108"/>
    <cellStyle name="vntxt2" xfId="109"/>
    <cellStyle name="vnhead1" xfId="110"/>
    <cellStyle name="vnhead3" xfId="111"/>
    <cellStyle name="Währung [0]_UXO VII" xfId="112"/>
    <cellStyle name="Währung_UXO VII" xfId="113"/>
    <cellStyle name="センター" xfId="114"/>
    <cellStyle name="เครื่องหมายสกุลเงิน [0]_FTC_OFFER" xfId="115"/>
    <cellStyle name="เครื่องหมายสกุลเงิน_FTC_OFFER" xfId="116"/>
    <cellStyle name="ปกติ_FTC_OFFER" xfId="117"/>
    <cellStyle name=" [0.00]_ Att. 1- Cover" xfId="118"/>
    <cellStyle name="_ Att. 1- Cover" xfId="119"/>
    <cellStyle name="?_ Att. 1- Cover" xfId="120"/>
    <cellStyle name="똿뗦먛귟 [0.00]_PRODUCT DETAIL Q1" xfId="121"/>
    <cellStyle name="똿뗦먛귟_PRODUCT DETAIL Q1" xfId="122"/>
    <cellStyle name="믅됞 [0.00]_PRODUCT DETAIL Q1" xfId="123"/>
    <cellStyle name="믅됞_PRODUCT DETAIL Q1" xfId="124"/>
    <cellStyle name="백분율_††††† " xfId="125"/>
    <cellStyle name="뷭?_BOOKSHIP" xfId="126"/>
    <cellStyle name="콤마 [0]_ 비목별 월별기술 " xfId="127"/>
    <cellStyle name="콤마_ 비목별 월별기술 " xfId="128"/>
    <cellStyle name="통화 [0]_††††† " xfId="129"/>
    <cellStyle name="통화_††††† " xfId="130"/>
    <cellStyle name="표준_(정보부문)월별인원계획" xfId="131"/>
    <cellStyle name="一般_00Q3902REV.1" xfId="132"/>
    <cellStyle name="千分位[0]_00Q3902REV.1" xfId="133"/>
    <cellStyle name="千分位_00Q3902REV.1" xfId="134"/>
    <cellStyle name="桁区切り [0.00]_††††† " xfId="135"/>
    <cellStyle name="桁区切り_††††† " xfId="136"/>
    <cellStyle name="標準_††††† " xfId="137"/>
    <cellStyle name="貨幣 [0]_00Q3902REV.1" xfId="138"/>
    <cellStyle name="貨幣[0]_BRE" xfId="139"/>
    <cellStyle name="貨幣_00Q3902REV.1" xfId="140"/>
    <cellStyle name="通貨 [0.00]_††††† " xfId="141"/>
    <cellStyle name="通貨_††††† " xfId="142"/>
  </cellStyles>
  <dxfs count="14">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ill>
        <patternFill>
          <bgColor indexed="39"/>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Desktop\Thuyet%20minh%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Microsoft_Office_Word_97_-_2003_Document1.doc"/><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G113"/>
  <sheetViews>
    <sheetView tabSelected="1" zoomScale="120" workbookViewId="0">
      <selection sqref="A1:B1"/>
    </sheetView>
  </sheetViews>
  <sheetFormatPr defaultRowHeight="17.100000000000001" customHeight="1"/>
  <cols>
    <col min="1" max="1" width="45.5703125" customWidth="1"/>
    <col min="2" max="2" width="9.7109375" style="13" customWidth="1"/>
    <col min="3" max="3" width="9.7109375" customWidth="1"/>
    <col min="4" max="5" width="17.7109375" customWidth="1"/>
    <col min="6" max="6" width="16.5703125" customWidth="1"/>
    <col min="7" max="7" width="17.5703125" customWidth="1"/>
  </cols>
  <sheetData>
    <row r="1" spans="1:5" ht="17.100000000000001" customHeight="1">
      <c r="A1" s="49" t="s">
        <v>217</v>
      </c>
      <c r="B1" s="50"/>
      <c r="D1" t="s">
        <v>1</v>
      </c>
    </row>
    <row r="2" spans="1:5" ht="17.100000000000001" customHeight="1">
      <c r="A2" s="51" t="s">
        <v>0</v>
      </c>
      <c r="B2" s="51"/>
      <c r="D2" t="s">
        <v>311</v>
      </c>
    </row>
    <row r="3" spans="1:5" ht="17.100000000000001" customHeight="1">
      <c r="A3" s="52" t="s">
        <v>2</v>
      </c>
      <c r="B3" s="52"/>
    </row>
    <row r="4" spans="1:5" ht="17.100000000000001" customHeight="1">
      <c r="D4" t="s">
        <v>3</v>
      </c>
    </row>
    <row r="6" spans="1:5" ht="17.100000000000001" customHeight="1">
      <c r="A6" s="48" t="s">
        <v>313</v>
      </c>
      <c r="B6" s="48"/>
      <c r="C6" s="48"/>
      <c r="D6" s="48"/>
      <c r="E6" s="48"/>
    </row>
    <row r="8" spans="1:5" ht="17.100000000000001" customHeight="1">
      <c r="A8" s="8" t="s">
        <v>4</v>
      </c>
      <c r="B8" s="8" t="s">
        <v>5</v>
      </c>
      <c r="C8" s="8" t="s">
        <v>6</v>
      </c>
      <c r="D8" s="8" t="s">
        <v>7</v>
      </c>
      <c r="E8" s="8" t="s">
        <v>8</v>
      </c>
    </row>
    <row r="9" spans="1:5" ht="17.100000000000001" customHeight="1">
      <c r="A9" s="1" t="s">
        <v>9</v>
      </c>
      <c r="B9" s="3"/>
      <c r="C9" s="1"/>
      <c r="D9" s="18"/>
      <c r="E9" s="18"/>
    </row>
    <row r="10" spans="1:5" ht="17.100000000000001" customHeight="1">
      <c r="A10" s="1" t="s">
        <v>10</v>
      </c>
      <c r="B10" s="3" t="s">
        <v>11</v>
      </c>
      <c r="C10" s="3"/>
      <c r="D10" s="19">
        <f>D11+D14+D17+D24+D27</f>
        <v>232433251494</v>
      </c>
      <c r="E10" s="22">
        <f>E11+E14+E17+E24+E27</f>
        <v>200356570483</v>
      </c>
    </row>
    <row r="11" spans="1:5" ht="17.100000000000001" customHeight="1">
      <c r="A11" s="1" t="s">
        <v>12</v>
      </c>
      <c r="B11" s="3" t="s">
        <v>13</v>
      </c>
      <c r="C11" s="3"/>
      <c r="D11" s="19">
        <f>SUM(D12:D13)</f>
        <v>114042955731</v>
      </c>
      <c r="E11" s="22">
        <f>SUM(E12:E13)</f>
        <v>92975213944</v>
      </c>
    </row>
    <row r="12" spans="1:5" ht="17.100000000000001" customHeight="1">
      <c r="A12" s="2" t="s">
        <v>14</v>
      </c>
      <c r="B12" s="4" t="s">
        <v>15</v>
      </c>
      <c r="C12" s="4">
        <v>3</v>
      </c>
      <c r="D12" s="20">
        <v>94042955731</v>
      </c>
      <c r="E12" s="23">
        <v>72975213944</v>
      </c>
    </row>
    <row r="13" spans="1:5" ht="17.100000000000001" customHeight="1">
      <c r="A13" s="2" t="s">
        <v>16</v>
      </c>
      <c r="B13" s="4" t="s">
        <v>17</v>
      </c>
      <c r="C13" s="4"/>
      <c r="D13" s="23">
        <v>20000000000</v>
      </c>
      <c r="E13" s="23">
        <v>20000000000</v>
      </c>
    </row>
    <row r="14" spans="1:5" ht="17.100000000000001" customHeight="1">
      <c r="A14" s="1" t="s">
        <v>18</v>
      </c>
      <c r="B14" s="3" t="s">
        <v>19</v>
      </c>
      <c r="C14" s="3"/>
      <c r="D14" s="19">
        <f>SUM(D15:D16)</f>
        <v>0</v>
      </c>
      <c r="E14" s="22">
        <f>SUM(E15:E16)</f>
        <v>0</v>
      </c>
    </row>
    <row r="15" spans="1:5" ht="17.100000000000001" customHeight="1">
      <c r="A15" s="2" t="s">
        <v>20</v>
      </c>
      <c r="B15" s="4" t="s">
        <v>21</v>
      </c>
      <c r="C15" s="4"/>
      <c r="D15" s="21"/>
      <c r="E15" s="21"/>
    </row>
    <row r="16" spans="1:5" ht="17.100000000000001" customHeight="1">
      <c r="A16" s="2" t="s">
        <v>22</v>
      </c>
      <c r="B16" s="4" t="s">
        <v>23</v>
      </c>
      <c r="C16" s="4"/>
      <c r="D16" s="18"/>
      <c r="E16" s="21"/>
    </row>
    <row r="17" spans="1:6" ht="17.100000000000001" customHeight="1">
      <c r="A17" s="1" t="s">
        <v>24</v>
      </c>
      <c r="B17" s="3" t="s">
        <v>25</v>
      </c>
      <c r="C17" s="3"/>
      <c r="D17" s="19">
        <f>SUM(D18:D23)</f>
        <v>105805710627</v>
      </c>
      <c r="E17" s="22">
        <f>SUM(E18:E23)</f>
        <v>99272553845</v>
      </c>
    </row>
    <row r="18" spans="1:6" ht="17.100000000000001" customHeight="1">
      <c r="A18" s="2" t="s">
        <v>26</v>
      </c>
      <c r="B18" s="4" t="s">
        <v>27</v>
      </c>
      <c r="C18" s="4"/>
      <c r="D18" s="20">
        <v>123504658721</v>
      </c>
      <c r="E18" s="23">
        <v>106980063431</v>
      </c>
    </row>
    <row r="19" spans="1:6" ht="17.100000000000001" customHeight="1">
      <c r="A19" s="2" t="s">
        <v>28</v>
      </c>
      <c r="B19" s="4" t="s">
        <v>29</v>
      </c>
      <c r="C19" s="4"/>
      <c r="D19" s="20">
        <v>87000000</v>
      </c>
      <c r="E19" s="23">
        <v>108339100</v>
      </c>
    </row>
    <row r="20" spans="1:6" ht="17.100000000000001" customHeight="1">
      <c r="A20" s="2" t="s">
        <v>30</v>
      </c>
      <c r="B20" s="4" t="s">
        <v>31</v>
      </c>
      <c r="C20" s="4"/>
      <c r="D20" s="19"/>
      <c r="E20" s="23"/>
    </row>
    <row r="21" spans="1:6" ht="17.100000000000001" customHeight="1">
      <c r="A21" s="2" t="s">
        <v>32</v>
      </c>
      <c r="B21" s="4" t="s">
        <v>33</v>
      </c>
      <c r="C21" s="4"/>
      <c r="D21" s="21"/>
      <c r="E21" s="21"/>
    </row>
    <row r="22" spans="1:6" ht="17.100000000000001" customHeight="1">
      <c r="A22" s="2" t="s">
        <v>34</v>
      </c>
      <c r="B22" s="4" t="s">
        <v>35</v>
      </c>
      <c r="C22" s="4">
        <v>4</v>
      </c>
      <c r="D22" s="20">
        <v>351623921</v>
      </c>
      <c r="E22" s="23">
        <v>2340282256</v>
      </c>
    </row>
    <row r="23" spans="1:6" ht="17.100000000000001" customHeight="1">
      <c r="A23" s="2" t="s">
        <v>36</v>
      </c>
      <c r="B23" s="4" t="s">
        <v>37</v>
      </c>
      <c r="C23" s="4">
        <v>5</v>
      </c>
      <c r="D23" s="25">
        <v>-18137572015</v>
      </c>
      <c r="E23" s="24">
        <v>-10156130942</v>
      </c>
    </row>
    <row r="24" spans="1:6" ht="17.100000000000001" customHeight="1">
      <c r="A24" s="1" t="s">
        <v>38</v>
      </c>
      <c r="B24" s="3" t="s">
        <v>39</v>
      </c>
      <c r="C24" s="3">
        <v>6</v>
      </c>
      <c r="D24" s="19">
        <f>SUM(D25:D26)</f>
        <v>12048138397</v>
      </c>
      <c r="E24" s="22">
        <f>SUM(E25:E26)</f>
        <v>7949702694</v>
      </c>
    </row>
    <row r="25" spans="1:6" ht="17.100000000000001" customHeight="1">
      <c r="A25" s="2" t="s">
        <v>40</v>
      </c>
      <c r="B25" s="4" t="s">
        <v>41</v>
      </c>
      <c r="C25" s="4"/>
      <c r="D25" s="20">
        <v>12048138397</v>
      </c>
      <c r="E25" s="23">
        <v>7949702694</v>
      </c>
    </row>
    <row r="26" spans="1:6" ht="17.100000000000001" customHeight="1">
      <c r="A26" s="2" t="s">
        <v>42</v>
      </c>
      <c r="B26" s="4" t="s">
        <v>43</v>
      </c>
      <c r="C26" s="4"/>
      <c r="D26" s="21"/>
      <c r="E26" s="21"/>
    </row>
    <row r="27" spans="1:6" ht="17.100000000000001" customHeight="1">
      <c r="A27" s="1" t="s">
        <v>44</v>
      </c>
      <c r="B27" s="3" t="s">
        <v>45</v>
      </c>
      <c r="C27" s="3">
        <v>7</v>
      </c>
      <c r="D27" s="19">
        <f>SUM(D28:D31)</f>
        <v>536446739</v>
      </c>
      <c r="E27" s="22">
        <f>SUM(E28:E31)</f>
        <v>159100000</v>
      </c>
    </row>
    <row r="28" spans="1:6" ht="17.100000000000001" customHeight="1">
      <c r="A28" s="2" t="s">
        <v>46</v>
      </c>
      <c r="B28" s="4" t="s">
        <v>47</v>
      </c>
      <c r="C28" s="4"/>
      <c r="D28" s="21"/>
      <c r="E28" s="21"/>
    </row>
    <row r="29" spans="1:6" ht="17.100000000000001" customHeight="1">
      <c r="A29" s="2" t="s">
        <v>48</v>
      </c>
      <c r="B29" s="4" t="s">
        <v>49</v>
      </c>
      <c r="C29" s="4"/>
      <c r="D29" s="21"/>
      <c r="E29" s="21"/>
    </row>
    <row r="30" spans="1:6" ht="17.100000000000001" customHeight="1">
      <c r="A30" s="2" t="s">
        <v>50</v>
      </c>
      <c r="B30" s="4" t="s">
        <v>51</v>
      </c>
      <c r="C30" s="4"/>
      <c r="D30" s="20">
        <v>228846739</v>
      </c>
      <c r="E30" s="23"/>
    </row>
    <row r="31" spans="1:6" ht="17.100000000000001" customHeight="1">
      <c r="A31" s="2" t="s">
        <v>52</v>
      </c>
      <c r="B31" s="4" t="s">
        <v>53</v>
      </c>
      <c r="C31" s="4"/>
      <c r="D31" s="20">
        <v>307600000</v>
      </c>
      <c r="E31" s="23">
        <v>159100000</v>
      </c>
    </row>
    <row r="32" spans="1:6" ht="17.100000000000001" customHeight="1">
      <c r="A32" s="1" t="s">
        <v>54</v>
      </c>
      <c r="B32" s="3" t="s">
        <v>55</v>
      </c>
      <c r="C32" s="3"/>
      <c r="D32" s="19">
        <f>D33+D39+D50+D53+D58</f>
        <v>5647068747</v>
      </c>
      <c r="E32" s="22">
        <f>E33+E39+E50+E53+E58</f>
        <v>6181333406</v>
      </c>
      <c r="F32" s="9"/>
    </row>
    <row r="33" spans="1:6" ht="17.100000000000001" customHeight="1">
      <c r="A33" s="1" t="s">
        <v>56</v>
      </c>
      <c r="B33" s="3" t="s">
        <v>57</v>
      </c>
      <c r="C33" s="3"/>
      <c r="D33" s="19">
        <f>SUM(D34:D38)</f>
        <v>0</v>
      </c>
      <c r="E33" s="22">
        <f>SUM(E34:E38)</f>
        <v>0</v>
      </c>
      <c r="F33" s="10"/>
    </row>
    <row r="34" spans="1:6" ht="17.100000000000001" customHeight="1">
      <c r="A34" s="2" t="s">
        <v>58</v>
      </c>
      <c r="B34" s="4" t="s">
        <v>59</v>
      </c>
      <c r="C34" s="4"/>
      <c r="D34" s="21"/>
      <c r="E34" s="21"/>
      <c r="F34" s="10"/>
    </row>
    <row r="35" spans="1:6" ht="17.100000000000001" customHeight="1">
      <c r="A35" s="2" t="s">
        <v>60</v>
      </c>
      <c r="B35" s="4" t="s">
        <v>61</v>
      </c>
      <c r="C35" s="4"/>
      <c r="D35" s="21"/>
      <c r="E35" s="21"/>
      <c r="F35" s="10"/>
    </row>
    <row r="36" spans="1:6" ht="17.100000000000001" customHeight="1">
      <c r="A36" s="2" t="s">
        <v>62</v>
      </c>
      <c r="B36" s="4" t="s">
        <v>63</v>
      </c>
      <c r="C36" s="4"/>
      <c r="D36" s="21"/>
      <c r="E36" s="21"/>
      <c r="F36" s="10"/>
    </row>
    <row r="37" spans="1:6" ht="17.100000000000001" customHeight="1">
      <c r="A37" s="2" t="s">
        <v>64</v>
      </c>
      <c r="B37" s="4" t="s">
        <v>65</v>
      </c>
      <c r="C37" s="4"/>
      <c r="D37" s="21"/>
      <c r="E37" s="21"/>
      <c r="F37" s="10"/>
    </row>
    <row r="38" spans="1:6" ht="17.100000000000001" customHeight="1">
      <c r="A38" s="2" t="s">
        <v>66</v>
      </c>
      <c r="B38" s="4" t="s">
        <v>67</v>
      </c>
      <c r="C38" s="4"/>
      <c r="D38" s="21"/>
      <c r="E38" s="21"/>
      <c r="F38" s="10"/>
    </row>
    <row r="39" spans="1:6" ht="17.100000000000001" customHeight="1">
      <c r="A39" s="1" t="s">
        <v>68</v>
      </c>
      <c r="B39" s="3" t="s">
        <v>69</v>
      </c>
      <c r="C39" s="3"/>
      <c r="D39" s="19">
        <f>D40+D43+D46+D49</f>
        <v>5647068747</v>
      </c>
      <c r="E39" s="22">
        <f>E40+E43+E46+E49</f>
        <v>6138996471</v>
      </c>
      <c r="F39" s="10"/>
    </row>
    <row r="40" spans="1:6" ht="17.100000000000001" customHeight="1">
      <c r="A40" s="1" t="s">
        <v>70</v>
      </c>
      <c r="B40" s="3" t="s">
        <v>71</v>
      </c>
      <c r="C40" s="3">
        <v>8</v>
      </c>
      <c r="D40" s="20">
        <f>SUM(D41:D42)</f>
        <v>4385169684</v>
      </c>
      <c r="E40" s="23">
        <f>SUM(E41:E42)</f>
        <v>4877097408</v>
      </c>
      <c r="F40" s="9"/>
    </row>
    <row r="41" spans="1:6" ht="17.100000000000001" customHeight="1">
      <c r="A41" s="2" t="s">
        <v>72</v>
      </c>
      <c r="B41" s="4" t="s">
        <v>73</v>
      </c>
      <c r="C41" s="4"/>
      <c r="D41" s="20">
        <v>18901242822</v>
      </c>
      <c r="E41" s="23">
        <v>18901242822</v>
      </c>
      <c r="F41" s="9"/>
    </row>
    <row r="42" spans="1:6" ht="17.100000000000001" customHeight="1">
      <c r="A42" s="2" t="s">
        <v>74</v>
      </c>
      <c r="B42" s="4" t="s">
        <v>75</v>
      </c>
      <c r="C42" s="4"/>
      <c r="D42" s="25">
        <v>-14516073138</v>
      </c>
      <c r="E42" s="24">
        <v>-14024145414</v>
      </c>
    </row>
    <row r="43" spans="1:6" ht="17.100000000000001" customHeight="1">
      <c r="A43" s="1" t="s">
        <v>76</v>
      </c>
      <c r="B43" s="3" t="s">
        <v>77</v>
      </c>
      <c r="C43" s="3"/>
      <c r="D43" s="20">
        <f>SUM(D44:D45)</f>
        <v>0</v>
      </c>
      <c r="E43" s="23">
        <f>SUM(E44:E45)</f>
        <v>0</v>
      </c>
    </row>
    <row r="44" spans="1:6" ht="17.100000000000001" customHeight="1">
      <c r="A44" s="2" t="s">
        <v>72</v>
      </c>
      <c r="B44" s="4" t="s">
        <v>78</v>
      </c>
      <c r="C44" s="4"/>
      <c r="D44" s="21"/>
      <c r="E44" s="21"/>
    </row>
    <row r="45" spans="1:6" ht="17.100000000000001" customHeight="1">
      <c r="A45" s="2" t="s">
        <v>74</v>
      </c>
      <c r="B45" s="4" t="s">
        <v>79</v>
      </c>
      <c r="C45" s="4"/>
      <c r="D45" s="21"/>
      <c r="E45" s="21"/>
    </row>
    <row r="46" spans="1:6" ht="17.100000000000001" customHeight="1">
      <c r="A46" s="1" t="s">
        <v>80</v>
      </c>
      <c r="B46" s="3" t="s">
        <v>81</v>
      </c>
      <c r="C46" s="3">
        <v>9</v>
      </c>
      <c r="D46" s="20">
        <f>SUM(D47:D48)</f>
        <v>180000000</v>
      </c>
      <c r="E46" s="23">
        <f>SUM(E47:E48)</f>
        <v>180000000</v>
      </c>
    </row>
    <row r="47" spans="1:6" ht="17.100000000000001" customHeight="1">
      <c r="A47" s="2" t="s">
        <v>72</v>
      </c>
      <c r="B47" s="4" t="s">
        <v>82</v>
      </c>
      <c r="C47" s="4"/>
      <c r="D47" s="23">
        <v>315000000</v>
      </c>
      <c r="E47" s="23">
        <v>315000000</v>
      </c>
    </row>
    <row r="48" spans="1:6" ht="17.100000000000001" customHeight="1">
      <c r="A48" s="2" t="s">
        <v>74</v>
      </c>
      <c r="B48" s="4" t="s">
        <v>83</v>
      </c>
      <c r="C48" s="4"/>
      <c r="D48" s="23">
        <v>-135000000</v>
      </c>
      <c r="E48" s="23">
        <v>-135000000</v>
      </c>
    </row>
    <row r="49" spans="1:7" ht="17.100000000000001" customHeight="1">
      <c r="A49" s="2" t="s">
        <v>84</v>
      </c>
      <c r="B49" s="4" t="s">
        <v>85</v>
      </c>
      <c r="C49" s="4">
        <v>10</v>
      </c>
      <c r="D49" s="23">
        <v>1081899063</v>
      </c>
      <c r="E49" s="23">
        <v>1081899063</v>
      </c>
    </row>
    <row r="50" spans="1:7" ht="17.100000000000001" customHeight="1">
      <c r="A50" s="1" t="s">
        <v>86</v>
      </c>
      <c r="B50" s="3" t="s">
        <v>87</v>
      </c>
      <c r="C50" s="3"/>
      <c r="D50" s="20">
        <f>SUM(D51:D52)</f>
        <v>0</v>
      </c>
      <c r="E50" s="23">
        <f>SUM(E51:E52)</f>
        <v>0</v>
      </c>
    </row>
    <row r="51" spans="1:7" ht="17.100000000000001" customHeight="1">
      <c r="A51" s="2" t="s">
        <v>72</v>
      </c>
      <c r="B51" s="4" t="s">
        <v>88</v>
      </c>
      <c r="C51" s="4"/>
      <c r="D51" s="21"/>
      <c r="E51" s="21"/>
    </row>
    <row r="52" spans="1:7" ht="17.100000000000001" customHeight="1">
      <c r="A52" s="2" t="s">
        <v>74</v>
      </c>
      <c r="B52" s="4" t="s">
        <v>89</v>
      </c>
      <c r="C52" s="4"/>
      <c r="D52" s="21"/>
      <c r="E52" s="21"/>
    </row>
    <row r="53" spans="1:7" ht="17.100000000000001" customHeight="1">
      <c r="A53" s="1" t="s">
        <v>90</v>
      </c>
      <c r="B53" s="3" t="s">
        <v>91</v>
      </c>
      <c r="C53" s="3"/>
      <c r="D53" s="19">
        <f>SUM(D54:D57)</f>
        <v>0</v>
      </c>
      <c r="E53" s="22">
        <f>SUM(E54:E57)</f>
        <v>0</v>
      </c>
    </row>
    <row r="54" spans="1:7" ht="17.100000000000001" customHeight="1">
      <c r="A54" s="2" t="s">
        <v>92</v>
      </c>
      <c r="B54" s="4" t="s">
        <v>93</v>
      </c>
      <c r="C54" s="4"/>
      <c r="D54" s="21"/>
      <c r="E54" s="21"/>
    </row>
    <row r="55" spans="1:7" ht="17.100000000000001" customHeight="1">
      <c r="A55" s="2" t="s">
        <v>94</v>
      </c>
      <c r="B55" s="4" t="s">
        <v>95</v>
      </c>
      <c r="C55" s="4"/>
      <c r="D55" s="21"/>
      <c r="E55" s="21"/>
    </row>
    <row r="56" spans="1:7" ht="17.100000000000001" customHeight="1">
      <c r="A56" s="2" t="s">
        <v>96</v>
      </c>
      <c r="B56" s="4" t="s">
        <v>97</v>
      </c>
      <c r="C56" s="4"/>
      <c r="D56" s="21"/>
      <c r="E56" s="21"/>
    </row>
    <row r="57" spans="1:7" ht="17.100000000000001" customHeight="1">
      <c r="A57" s="2" t="s">
        <v>98</v>
      </c>
      <c r="B57" s="4" t="s">
        <v>99</v>
      </c>
      <c r="C57" s="4"/>
      <c r="D57" s="21"/>
      <c r="E57" s="21"/>
    </row>
    <row r="58" spans="1:7" ht="17.100000000000001" customHeight="1">
      <c r="A58" s="1" t="s">
        <v>100</v>
      </c>
      <c r="B58" s="3" t="s">
        <v>101</v>
      </c>
      <c r="C58" s="3"/>
      <c r="D58" s="19">
        <f>SUM(D59:D62)</f>
        <v>0</v>
      </c>
      <c r="E58" s="22">
        <f>SUM(E59:E62)</f>
        <v>42336935</v>
      </c>
    </row>
    <row r="59" spans="1:7" ht="17.100000000000001" customHeight="1">
      <c r="A59" s="2" t="s">
        <v>102</v>
      </c>
      <c r="B59" s="4" t="s">
        <v>103</v>
      </c>
      <c r="C59" s="4">
        <v>11</v>
      </c>
      <c r="D59" s="20"/>
      <c r="E59" s="23">
        <v>42336935</v>
      </c>
    </row>
    <row r="60" spans="1:7" ht="17.100000000000001" customHeight="1">
      <c r="A60" s="2" t="s">
        <v>104</v>
      </c>
      <c r="B60" s="4" t="s">
        <v>105</v>
      </c>
      <c r="C60" s="4"/>
      <c r="D60" s="21"/>
      <c r="E60" s="21"/>
    </row>
    <row r="61" spans="1:7" ht="17.100000000000001" customHeight="1">
      <c r="A61" s="2" t="s">
        <v>106</v>
      </c>
      <c r="B61" s="4" t="s">
        <v>107</v>
      </c>
      <c r="C61" s="4"/>
      <c r="D61" s="21"/>
      <c r="E61" s="21"/>
    </row>
    <row r="62" spans="1:7" ht="17.100000000000001" customHeight="1">
      <c r="A62" s="2" t="s">
        <v>108</v>
      </c>
      <c r="B62" s="4" t="s">
        <v>109</v>
      </c>
      <c r="C62" s="4"/>
      <c r="D62" s="21"/>
      <c r="E62" s="21"/>
    </row>
    <row r="63" spans="1:7" ht="17.100000000000001" customHeight="1">
      <c r="A63" s="1" t="s">
        <v>110</v>
      </c>
      <c r="B63" s="3" t="s">
        <v>111</v>
      </c>
      <c r="C63" s="3"/>
      <c r="D63" s="19">
        <f>D10+D32</f>
        <v>238080320241</v>
      </c>
      <c r="E63" s="22">
        <f>E10+E32</f>
        <v>206537903889</v>
      </c>
      <c r="F63" s="11"/>
      <c r="G63" s="11"/>
    </row>
    <row r="64" spans="1:7" ht="17.100000000000001" customHeight="1">
      <c r="A64" s="1" t="s">
        <v>112</v>
      </c>
      <c r="B64" s="3"/>
      <c r="C64" s="3"/>
      <c r="D64" s="18"/>
      <c r="E64" s="18"/>
    </row>
    <row r="65" spans="1:5" ht="17.100000000000001" customHeight="1">
      <c r="A65" s="1" t="s">
        <v>113</v>
      </c>
      <c r="B65" s="3" t="s">
        <v>114</v>
      </c>
      <c r="C65" s="3"/>
      <c r="D65" s="19">
        <f>D66+D78</f>
        <v>152461489130</v>
      </c>
      <c r="E65" s="22">
        <f>E66+E78</f>
        <v>121524550832</v>
      </c>
    </row>
    <row r="66" spans="1:5" ht="17.100000000000001" customHeight="1">
      <c r="A66" s="1" t="s">
        <v>115</v>
      </c>
      <c r="B66" s="3" t="s">
        <v>116</v>
      </c>
      <c r="C66" s="3"/>
      <c r="D66" s="19">
        <f>SUM(D67:D77)</f>
        <v>150398389130</v>
      </c>
      <c r="E66" s="22">
        <f>SUM(E67:E77)</f>
        <v>119595450832</v>
      </c>
    </row>
    <row r="67" spans="1:5" ht="17.100000000000001" customHeight="1">
      <c r="A67" s="2" t="s">
        <v>117</v>
      </c>
      <c r="B67" s="4" t="s">
        <v>118</v>
      </c>
      <c r="C67" s="4"/>
      <c r="D67" s="21"/>
      <c r="E67" s="21"/>
    </row>
    <row r="68" spans="1:5" ht="17.100000000000001" customHeight="1">
      <c r="A68" s="2" t="s">
        <v>119</v>
      </c>
      <c r="B68" s="4" t="s">
        <v>120</v>
      </c>
      <c r="C68" s="4"/>
      <c r="D68" s="20">
        <v>135527465738</v>
      </c>
      <c r="E68" s="23">
        <v>110052649720</v>
      </c>
    </row>
    <row r="69" spans="1:5" ht="17.100000000000001" customHeight="1">
      <c r="A69" s="2" t="s">
        <v>121</v>
      </c>
      <c r="B69" s="4" t="s">
        <v>122</v>
      </c>
      <c r="C69" s="4"/>
      <c r="D69" s="20">
        <v>106120388</v>
      </c>
      <c r="E69" s="23">
        <v>96327465</v>
      </c>
    </row>
    <row r="70" spans="1:5" ht="17.100000000000001" customHeight="1">
      <c r="A70" s="2" t="s">
        <v>123</v>
      </c>
      <c r="B70" s="4" t="s">
        <v>124</v>
      </c>
      <c r="C70" s="4">
        <v>12</v>
      </c>
      <c r="D70" s="20">
        <v>3865151958</v>
      </c>
      <c r="E70" s="23">
        <v>3698720480</v>
      </c>
    </row>
    <row r="71" spans="1:5" ht="17.100000000000001" customHeight="1">
      <c r="A71" s="2" t="s">
        <v>125</v>
      </c>
      <c r="B71" s="4" t="s">
        <v>126</v>
      </c>
      <c r="C71" s="4"/>
      <c r="D71" s="20">
        <v>2369954693</v>
      </c>
      <c r="E71" s="23">
        <v>3143881270</v>
      </c>
    </row>
    <row r="72" spans="1:5" ht="17.100000000000001" customHeight="1">
      <c r="A72" s="2" t="s">
        <v>127</v>
      </c>
      <c r="B72" s="4" t="s">
        <v>128</v>
      </c>
      <c r="C72" s="4">
        <v>13</v>
      </c>
      <c r="D72" s="20">
        <v>1485351325</v>
      </c>
      <c r="E72" s="23">
        <v>1446076638</v>
      </c>
    </row>
    <row r="73" spans="1:5" ht="17.100000000000001" customHeight="1">
      <c r="A73" s="2" t="s">
        <v>129</v>
      </c>
      <c r="B73" s="4" t="s">
        <v>130</v>
      </c>
      <c r="C73" s="4">
        <v>14</v>
      </c>
      <c r="D73" s="20"/>
      <c r="E73" s="23">
        <v>479104933</v>
      </c>
    </row>
    <row r="74" spans="1:5" ht="17.100000000000001" customHeight="1">
      <c r="A74" s="2" t="s">
        <v>131</v>
      </c>
      <c r="B74" s="4" t="s">
        <v>132</v>
      </c>
      <c r="C74" s="4"/>
      <c r="D74" s="21"/>
      <c r="E74" s="21"/>
    </row>
    <row r="75" spans="1:5" ht="17.100000000000001" customHeight="1">
      <c r="A75" s="2" t="s">
        <v>133</v>
      </c>
      <c r="B75" s="4" t="s">
        <v>134</v>
      </c>
      <c r="C75" s="4">
        <v>15</v>
      </c>
      <c r="D75" s="20">
        <v>7041806649</v>
      </c>
      <c r="E75" s="23">
        <v>574601947</v>
      </c>
    </row>
    <row r="76" spans="1:5" ht="17.100000000000001" customHeight="1">
      <c r="A76" s="2" t="s">
        <v>135</v>
      </c>
      <c r="B76" s="4" t="s">
        <v>136</v>
      </c>
      <c r="C76" s="4"/>
      <c r="D76" s="21"/>
      <c r="E76" s="21"/>
    </row>
    <row r="77" spans="1:5" ht="17.100000000000001" customHeight="1">
      <c r="A77" s="2" t="s">
        <v>137</v>
      </c>
      <c r="B77" s="4" t="s">
        <v>138</v>
      </c>
      <c r="C77" s="4"/>
      <c r="D77" s="20">
        <v>2538379</v>
      </c>
      <c r="E77" s="23">
        <v>104088379</v>
      </c>
    </row>
    <row r="78" spans="1:5" ht="17.100000000000001" customHeight="1">
      <c r="A78" s="1" t="s">
        <v>139</v>
      </c>
      <c r="B78" s="3" t="s">
        <v>140</v>
      </c>
      <c r="C78" s="3"/>
      <c r="D78" s="19">
        <f>SUM(D79:D87)</f>
        <v>2063100000</v>
      </c>
      <c r="E78" s="22">
        <f>SUM(E79:E87)</f>
        <v>1929100000</v>
      </c>
    </row>
    <row r="79" spans="1:5" ht="17.100000000000001" customHeight="1">
      <c r="A79" s="2" t="s">
        <v>141</v>
      </c>
      <c r="B79" s="4" t="s">
        <v>142</v>
      </c>
      <c r="C79" s="4"/>
      <c r="D79" s="21"/>
      <c r="E79" s="21"/>
    </row>
    <row r="80" spans="1:5" ht="17.100000000000001" customHeight="1">
      <c r="A80" s="2" t="s">
        <v>143</v>
      </c>
      <c r="B80" s="4" t="s">
        <v>144</v>
      </c>
      <c r="C80" s="4"/>
      <c r="D80" s="21"/>
      <c r="E80" s="21"/>
    </row>
    <row r="81" spans="1:5" ht="17.100000000000001" customHeight="1">
      <c r="A81" s="2" t="s">
        <v>145</v>
      </c>
      <c r="B81" s="4" t="s">
        <v>146</v>
      </c>
      <c r="C81" s="4">
        <v>16</v>
      </c>
      <c r="D81" s="20">
        <v>2063100000</v>
      </c>
      <c r="E81" s="23">
        <v>1929100000</v>
      </c>
    </row>
    <row r="82" spans="1:5" ht="17.100000000000001" customHeight="1">
      <c r="A82" s="2" t="s">
        <v>147</v>
      </c>
      <c r="B82" s="4" t="s">
        <v>148</v>
      </c>
      <c r="C82" s="4"/>
      <c r="D82" s="21"/>
      <c r="E82" s="21"/>
    </row>
    <row r="83" spans="1:5" ht="17.100000000000001" customHeight="1">
      <c r="A83" s="2" t="s">
        <v>149</v>
      </c>
      <c r="B83" s="4" t="s">
        <v>150</v>
      </c>
      <c r="C83" s="4"/>
      <c r="D83" s="21"/>
      <c r="E83" s="21"/>
    </row>
    <row r="84" spans="1:5" ht="17.100000000000001" customHeight="1">
      <c r="A84" s="2" t="s">
        <v>151</v>
      </c>
      <c r="B84" s="4" t="s">
        <v>152</v>
      </c>
      <c r="C84" s="4"/>
      <c r="D84" s="26"/>
      <c r="E84" s="23"/>
    </row>
    <row r="85" spans="1:5" ht="17.100000000000001" customHeight="1">
      <c r="A85" s="2" t="s">
        <v>153</v>
      </c>
      <c r="B85" s="4" t="s">
        <v>154</v>
      </c>
      <c r="C85" s="4"/>
      <c r="D85" s="21"/>
      <c r="E85" s="21"/>
    </row>
    <row r="86" spans="1:5" ht="17.100000000000001" customHeight="1">
      <c r="A86" s="2" t="s">
        <v>155</v>
      </c>
      <c r="B86" s="4" t="s">
        <v>156</v>
      </c>
      <c r="C86" s="4"/>
      <c r="D86" s="21"/>
      <c r="E86" s="21"/>
    </row>
    <row r="87" spans="1:5" ht="17.100000000000001" customHeight="1">
      <c r="A87" s="2" t="s">
        <v>157</v>
      </c>
      <c r="B87" s="4" t="s">
        <v>158</v>
      </c>
      <c r="C87" s="4"/>
      <c r="D87" s="21"/>
      <c r="E87" s="21"/>
    </row>
    <row r="88" spans="1:5" ht="17.100000000000001" customHeight="1">
      <c r="A88" s="1" t="s">
        <v>159</v>
      </c>
      <c r="B88" s="3" t="s">
        <v>160</v>
      </c>
      <c r="C88" s="3"/>
      <c r="D88" s="19">
        <f>D89+D102</f>
        <v>85618831111</v>
      </c>
      <c r="E88" s="22">
        <f>E89+E102</f>
        <v>85013353057</v>
      </c>
    </row>
    <row r="89" spans="1:5" ht="17.100000000000001" customHeight="1">
      <c r="A89" s="1" t="s">
        <v>161</v>
      </c>
      <c r="B89" s="3" t="s">
        <v>162</v>
      </c>
      <c r="C89" s="3">
        <v>17</v>
      </c>
      <c r="D89" s="19">
        <f>SUM(D90:D101)</f>
        <v>85618831111</v>
      </c>
      <c r="E89" s="22">
        <f>SUM(E90:E101)</f>
        <v>85013353057</v>
      </c>
    </row>
    <row r="90" spans="1:5" ht="17.100000000000001" customHeight="1">
      <c r="A90" s="2" t="s">
        <v>163</v>
      </c>
      <c r="B90" s="4" t="s">
        <v>164</v>
      </c>
      <c r="C90" s="4"/>
      <c r="D90" s="23">
        <v>60000000000</v>
      </c>
      <c r="E90" s="23">
        <v>60000000000</v>
      </c>
    </row>
    <row r="91" spans="1:5" ht="17.100000000000001" customHeight="1">
      <c r="A91" s="2" t="s">
        <v>165</v>
      </c>
      <c r="B91" s="4" t="s">
        <v>166</v>
      </c>
      <c r="C91" s="4"/>
      <c r="D91" s="21"/>
      <c r="E91" s="21"/>
    </row>
    <row r="92" spans="1:5" ht="17.100000000000001" customHeight="1">
      <c r="A92" s="2" t="s">
        <v>167</v>
      </c>
      <c r="B92" s="4" t="s">
        <v>168</v>
      </c>
      <c r="C92" s="4"/>
      <c r="D92" s="21"/>
      <c r="E92" s="21"/>
    </row>
    <row r="93" spans="1:5" ht="17.100000000000001" customHeight="1">
      <c r="A93" s="2" t="s">
        <v>169</v>
      </c>
      <c r="B93" s="4" t="s">
        <v>170</v>
      </c>
      <c r="C93" s="4"/>
      <c r="D93" s="21"/>
      <c r="E93" s="21"/>
    </row>
    <row r="94" spans="1:5" ht="17.100000000000001" customHeight="1">
      <c r="A94" s="2" t="s">
        <v>171</v>
      </c>
      <c r="B94" s="4" t="s">
        <v>172</v>
      </c>
      <c r="C94" s="4"/>
      <c r="D94" s="21"/>
      <c r="E94" s="21"/>
    </row>
    <row r="95" spans="1:5" ht="17.100000000000001" customHeight="1">
      <c r="A95" s="2" t="s">
        <v>173</v>
      </c>
      <c r="B95" s="4" t="s">
        <v>174</v>
      </c>
      <c r="C95" s="4"/>
      <c r="D95" s="21"/>
      <c r="E95" s="21"/>
    </row>
    <row r="96" spans="1:5" ht="17.100000000000001" customHeight="1">
      <c r="A96" s="2" t="s">
        <v>175</v>
      </c>
      <c r="B96" s="4" t="s">
        <v>176</v>
      </c>
      <c r="C96" s="4"/>
      <c r="D96" s="20">
        <v>10145619323</v>
      </c>
      <c r="E96" s="23">
        <v>9315412774</v>
      </c>
    </row>
    <row r="97" spans="1:5" ht="17.100000000000001" customHeight="1">
      <c r="A97" s="2" t="s">
        <v>177</v>
      </c>
      <c r="B97" s="4" t="s">
        <v>178</v>
      </c>
      <c r="C97" s="4"/>
      <c r="D97" s="20">
        <v>2906763356</v>
      </c>
      <c r="E97" s="23">
        <v>2560863356</v>
      </c>
    </row>
    <row r="98" spans="1:5" ht="17.100000000000001" customHeight="1">
      <c r="A98" s="2" t="s">
        <v>179</v>
      </c>
      <c r="B98" s="4" t="s">
        <v>180</v>
      </c>
      <c r="C98" s="4"/>
      <c r="D98" s="20">
        <v>2902394869</v>
      </c>
      <c r="E98" s="23">
        <v>2556494869</v>
      </c>
    </row>
    <row r="99" spans="1:5" ht="17.100000000000001" customHeight="1">
      <c r="A99" s="2" t="s">
        <v>181</v>
      </c>
      <c r="B99" s="4" t="s">
        <v>182</v>
      </c>
      <c r="C99" s="4"/>
      <c r="D99" s="20">
        <v>9664053563</v>
      </c>
      <c r="E99" s="23">
        <v>10580582058</v>
      </c>
    </row>
    <row r="100" spans="1:5" ht="17.100000000000001" customHeight="1">
      <c r="A100" s="2" t="s">
        <v>183</v>
      </c>
      <c r="B100" s="4" t="s">
        <v>184</v>
      </c>
      <c r="C100" s="4"/>
      <c r="D100" s="21"/>
      <c r="E100" s="21"/>
    </row>
    <row r="101" spans="1:5" ht="17.100000000000001" customHeight="1">
      <c r="A101" s="2" t="s">
        <v>185</v>
      </c>
      <c r="B101" s="4" t="s">
        <v>186</v>
      </c>
      <c r="C101" s="4"/>
      <c r="D101" s="21"/>
      <c r="E101" s="21"/>
    </row>
    <row r="102" spans="1:5" ht="17.100000000000001" customHeight="1">
      <c r="A102" s="1" t="s">
        <v>187</v>
      </c>
      <c r="B102" s="3" t="s">
        <v>188</v>
      </c>
      <c r="C102" s="3"/>
      <c r="D102" s="19"/>
      <c r="E102" s="18"/>
    </row>
    <row r="103" spans="1:5" ht="17.100000000000001" customHeight="1">
      <c r="A103" s="2" t="s">
        <v>189</v>
      </c>
      <c r="B103" s="4" t="s">
        <v>190</v>
      </c>
      <c r="C103" s="4"/>
      <c r="D103" s="21"/>
      <c r="E103" s="21"/>
    </row>
    <row r="104" spans="1:5" ht="17.100000000000001" customHeight="1">
      <c r="A104" s="2" t="s">
        <v>191</v>
      </c>
      <c r="B104" s="4" t="s">
        <v>192</v>
      </c>
      <c r="C104" s="4"/>
      <c r="D104" s="21"/>
      <c r="E104" s="21"/>
    </row>
    <row r="105" spans="1:5" ht="17.100000000000001" customHeight="1">
      <c r="A105" s="2" t="s">
        <v>193</v>
      </c>
      <c r="B105" s="4" t="s">
        <v>194</v>
      </c>
      <c r="C105" s="4"/>
      <c r="D105" s="21"/>
      <c r="E105" s="21"/>
    </row>
    <row r="106" spans="1:5" ht="17.100000000000001" customHeight="1">
      <c r="A106" s="1" t="s">
        <v>195</v>
      </c>
      <c r="B106" s="3" t="s">
        <v>196</v>
      </c>
      <c r="C106" s="3"/>
      <c r="D106" s="19">
        <f>D65+D88</f>
        <v>238080320241</v>
      </c>
      <c r="E106" s="22">
        <f>E65+E88</f>
        <v>206537903889</v>
      </c>
    </row>
    <row r="107" spans="1:5" ht="17.100000000000001" customHeight="1">
      <c r="A107" s="1" t="s">
        <v>197</v>
      </c>
      <c r="B107" s="3"/>
      <c r="C107" s="3"/>
      <c r="D107" s="18"/>
      <c r="E107" s="18"/>
    </row>
    <row r="108" spans="1:5" ht="17.100000000000001" customHeight="1">
      <c r="A108" s="2" t="s">
        <v>198</v>
      </c>
      <c r="B108" s="4" t="s">
        <v>199</v>
      </c>
      <c r="C108" s="4"/>
      <c r="D108" s="21"/>
      <c r="E108" s="21"/>
    </row>
    <row r="109" spans="1:5" ht="17.100000000000001" customHeight="1">
      <c r="A109" s="2" t="s">
        <v>200</v>
      </c>
      <c r="B109" s="4" t="s">
        <v>201</v>
      </c>
      <c r="C109" s="4"/>
      <c r="D109" s="21"/>
      <c r="E109" s="21"/>
    </row>
    <row r="110" spans="1:5" ht="17.100000000000001" customHeight="1">
      <c r="A110" s="2" t="s">
        <v>202</v>
      </c>
      <c r="B110" s="4" t="s">
        <v>203</v>
      </c>
      <c r="C110" s="4"/>
      <c r="D110" s="21"/>
      <c r="E110" s="21"/>
    </row>
    <row r="111" spans="1:5" ht="17.100000000000001" customHeight="1">
      <c r="A111" s="2" t="s">
        <v>204</v>
      </c>
      <c r="B111" s="4" t="s">
        <v>205</v>
      </c>
      <c r="C111" s="4"/>
      <c r="D111" s="23">
        <v>79674450</v>
      </c>
      <c r="E111" s="23">
        <v>79674450</v>
      </c>
    </row>
    <row r="112" spans="1:5" ht="17.100000000000001" customHeight="1">
      <c r="A112" s="2" t="s">
        <v>206</v>
      </c>
      <c r="B112" s="4" t="s">
        <v>207</v>
      </c>
      <c r="C112" s="4"/>
      <c r="D112" s="21"/>
      <c r="E112" s="21"/>
    </row>
    <row r="113" spans="1:5" ht="17.100000000000001" customHeight="1">
      <c r="A113" s="2" t="s">
        <v>208</v>
      </c>
      <c r="B113" s="4" t="s">
        <v>209</v>
      </c>
      <c r="C113" s="4"/>
      <c r="D113" s="21"/>
      <c r="E113" s="21"/>
    </row>
  </sheetData>
  <mergeCells count="4">
    <mergeCell ref="A6:E6"/>
    <mergeCell ref="A1:B1"/>
    <mergeCell ref="A2:B2"/>
    <mergeCell ref="A3:B3"/>
  </mergeCells>
  <phoneticPr fontId="6" type="noConversion"/>
  <pageMargins left="0.39370078740157483" right="0.39370078740157483" top="0.78740157480314965" bottom="0.78740157480314965" header="0.51181102362204722" footer="0.51181102362204722"/>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G30"/>
  <sheetViews>
    <sheetView zoomScale="120" zoomScaleNormal="120" workbookViewId="0">
      <selection sqref="A1:B1"/>
    </sheetView>
  </sheetViews>
  <sheetFormatPr defaultRowHeight="17.100000000000001" customHeight="1"/>
  <cols>
    <col min="1" max="1" width="51.5703125" customWidth="1"/>
    <col min="2" max="2" width="8.7109375" style="13" customWidth="1"/>
    <col min="3" max="3" width="8.7109375" customWidth="1"/>
    <col min="4" max="7" width="17.28515625" customWidth="1"/>
  </cols>
  <sheetData>
    <row r="1" spans="1:7" ht="17.100000000000001" customHeight="1">
      <c r="A1" s="49" t="s">
        <v>217</v>
      </c>
      <c r="B1" s="50"/>
      <c r="E1" t="s">
        <v>1</v>
      </c>
    </row>
    <row r="2" spans="1:7" ht="17.100000000000001" customHeight="1">
      <c r="A2" s="51" t="s">
        <v>0</v>
      </c>
      <c r="B2" s="51"/>
      <c r="E2" t="s">
        <v>311</v>
      </c>
    </row>
    <row r="3" spans="1:7" ht="17.100000000000001" customHeight="1">
      <c r="A3" s="52" t="s">
        <v>2</v>
      </c>
      <c r="B3" s="52"/>
    </row>
    <row r="4" spans="1:7" ht="17.100000000000001" customHeight="1">
      <c r="E4" s="52" t="s">
        <v>3</v>
      </c>
      <c r="F4" s="52"/>
    </row>
    <row r="6" spans="1:7" ht="17.100000000000001" customHeight="1">
      <c r="A6" s="48" t="s">
        <v>314</v>
      </c>
      <c r="B6" s="48"/>
      <c r="C6" s="48"/>
      <c r="D6" s="48"/>
      <c r="E6" s="48"/>
      <c r="F6" s="48"/>
      <c r="G6" s="48"/>
    </row>
    <row r="8" spans="1:7" ht="45" customHeight="1">
      <c r="A8" s="6" t="s">
        <v>4</v>
      </c>
      <c r="B8" s="6" t="s">
        <v>5</v>
      </c>
      <c r="C8" s="6" t="s">
        <v>6</v>
      </c>
      <c r="D8" s="6" t="s">
        <v>218</v>
      </c>
      <c r="E8" s="6" t="s">
        <v>219</v>
      </c>
      <c r="F8" s="16" t="s">
        <v>220</v>
      </c>
      <c r="G8" s="16" t="s">
        <v>221</v>
      </c>
    </row>
    <row r="9" spans="1:7" ht="17.100000000000001" customHeight="1">
      <c r="A9" s="5" t="s">
        <v>222</v>
      </c>
      <c r="B9" s="14" t="s">
        <v>199</v>
      </c>
      <c r="C9" s="27">
        <v>18</v>
      </c>
      <c r="D9" s="28">
        <v>262092692964</v>
      </c>
      <c r="E9" s="28">
        <v>255652783677</v>
      </c>
      <c r="F9" s="28">
        <v>717416981034</v>
      </c>
      <c r="G9" s="28">
        <v>753070626462</v>
      </c>
    </row>
    <row r="10" spans="1:7" ht="17.100000000000001" customHeight="1">
      <c r="A10" s="5" t="s">
        <v>223</v>
      </c>
      <c r="B10" s="14" t="s">
        <v>201</v>
      </c>
      <c r="C10" s="27">
        <v>19</v>
      </c>
      <c r="D10" s="28">
        <v>1836221440</v>
      </c>
      <c r="E10" s="28">
        <v>524885000</v>
      </c>
      <c r="F10" s="28">
        <v>3032227680</v>
      </c>
      <c r="G10" s="28">
        <v>1548083760</v>
      </c>
    </row>
    <row r="11" spans="1:7" ht="17.100000000000001" customHeight="1">
      <c r="A11" s="7" t="s">
        <v>224</v>
      </c>
      <c r="B11" s="15" t="s">
        <v>210</v>
      </c>
      <c r="C11" s="27">
        <v>20</v>
      </c>
      <c r="D11" s="28">
        <f>D9-D10</f>
        <v>260256471524</v>
      </c>
      <c r="E11" s="28">
        <f>E9-E10</f>
        <v>255127898677</v>
      </c>
      <c r="F11" s="28">
        <f>F9-F10</f>
        <v>714384753354</v>
      </c>
      <c r="G11" s="28">
        <f>G9-G10</f>
        <v>751522542702</v>
      </c>
    </row>
    <row r="12" spans="1:7" ht="17.100000000000001" customHeight="1">
      <c r="A12" s="5" t="s">
        <v>225</v>
      </c>
      <c r="B12" s="14" t="s">
        <v>211</v>
      </c>
      <c r="C12" s="27">
        <v>21</v>
      </c>
      <c r="D12" s="28">
        <v>246678525096</v>
      </c>
      <c r="E12" s="28">
        <v>245600272504</v>
      </c>
      <c r="F12" s="28">
        <v>678818601868</v>
      </c>
      <c r="G12" s="28">
        <v>721662423393</v>
      </c>
    </row>
    <row r="13" spans="1:7" ht="17.100000000000001" customHeight="1">
      <c r="A13" s="7" t="s">
        <v>226</v>
      </c>
      <c r="B13" s="15" t="s">
        <v>227</v>
      </c>
      <c r="C13" s="27"/>
      <c r="D13" s="28">
        <f>D11-D12</f>
        <v>13577946428</v>
      </c>
      <c r="E13" s="28">
        <f>E11-E12</f>
        <v>9527626173</v>
      </c>
      <c r="F13" s="28">
        <f>F11-F12</f>
        <v>35566151486</v>
      </c>
      <c r="G13" s="28">
        <f>G11-G12</f>
        <v>29860119309</v>
      </c>
    </row>
    <row r="14" spans="1:7" ht="17.100000000000001" customHeight="1">
      <c r="A14" s="5" t="s">
        <v>228</v>
      </c>
      <c r="B14" s="14" t="s">
        <v>229</v>
      </c>
      <c r="C14" s="29">
        <v>22</v>
      </c>
      <c r="D14" s="30">
        <v>628874125</v>
      </c>
      <c r="E14" s="30">
        <v>671996783</v>
      </c>
      <c r="F14" s="30">
        <v>1932979679</v>
      </c>
      <c r="G14" s="30">
        <v>2405970875</v>
      </c>
    </row>
    <row r="15" spans="1:7" ht="17.100000000000001" customHeight="1">
      <c r="A15" s="5" t="s">
        <v>230</v>
      </c>
      <c r="B15" s="14" t="s">
        <v>231</v>
      </c>
      <c r="C15" s="29"/>
      <c r="D15" s="30"/>
      <c r="E15" s="30"/>
      <c r="F15" s="30"/>
      <c r="G15" s="30"/>
    </row>
    <row r="16" spans="1:7" ht="17.100000000000001" customHeight="1">
      <c r="A16" s="5" t="s">
        <v>232</v>
      </c>
      <c r="B16" s="14" t="s">
        <v>233</v>
      </c>
      <c r="C16" s="31"/>
      <c r="D16" s="31"/>
      <c r="E16" s="31"/>
      <c r="F16" s="31"/>
      <c r="G16" s="31"/>
    </row>
    <row r="17" spans="1:7" ht="17.100000000000001" customHeight="1">
      <c r="A17" s="5" t="s">
        <v>234</v>
      </c>
      <c r="B17" s="14" t="s">
        <v>235</v>
      </c>
      <c r="C17" s="29">
        <v>23</v>
      </c>
      <c r="D17" s="32">
        <v>5724377696</v>
      </c>
      <c r="E17" s="32">
        <v>5768838056</v>
      </c>
      <c r="F17" s="32">
        <v>17057960530</v>
      </c>
      <c r="G17" s="32">
        <v>16958607457</v>
      </c>
    </row>
    <row r="18" spans="1:7" ht="17.100000000000001" customHeight="1">
      <c r="A18" s="5" t="s">
        <v>236</v>
      </c>
      <c r="B18" s="14" t="s">
        <v>237</v>
      </c>
      <c r="C18" s="29">
        <v>24</v>
      </c>
      <c r="D18" s="32">
        <v>8433691014</v>
      </c>
      <c r="E18" s="32">
        <v>2551534630</v>
      </c>
      <c r="F18" s="32">
        <v>16844470452</v>
      </c>
      <c r="G18" s="32">
        <v>10465101542</v>
      </c>
    </row>
    <row r="19" spans="1:7" ht="17.100000000000001" customHeight="1">
      <c r="A19" s="7" t="s">
        <v>238</v>
      </c>
      <c r="B19" s="15" t="s">
        <v>239</v>
      </c>
      <c r="C19" s="27"/>
      <c r="D19" s="28">
        <f>D13+D14-D15-D17-D18</f>
        <v>48751843</v>
      </c>
      <c r="E19" s="28">
        <f>E13+E14-E15-E17-E18</f>
        <v>1879250270</v>
      </c>
      <c r="F19" s="28">
        <f>F13+F14-F15-F17-F18</f>
        <v>3596700183</v>
      </c>
      <c r="G19" s="28">
        <f>G13+G14-G15-G17-G18</f>
        <v>4842381185</v>
      </c>
    </row>
    <row r="20" spans="1:7" ht="17.100000000000001" customHeight="1">
      <c r="A20" s="5" t="s">
        <v>240</v>
      </c>
      <c r="B20" s="14" t="s">
        <v>241</v>
      </c>
      <c r="C20" s="29">
        <v>25</v>
      </c>
      <c r="D20" s="30">
        <v>7081713746</v>
      </c>
      <c r="E20" s="30">
        <v>5357720439</v>
      </c>
      <c r="F20" s="30">
        <v>16415575537</v>
      </c>
      <c r="G20" s="30">
        <v>18261822521</v>
      </c>
    </row>
    <row r="21" spans="1:7" ht="17.100000000000001" customHeight="1">
      <c r="A21" s="5" t="s">
        <v>242</v>
      </c>
      <c r="B21" s="14" t="s">
        <v>243</v>
      </c>
      <c r="C21" s="29">
        <v>26</v>
      </c>
      <c r="D21" s="30">
        <v>5214370150</v>
      </c>
      <c r="E21" s="30">
        <v>4741726189</v>
      </c>
      <c r="F21" s="30">
        <v>12279149926</v>
      </c>
      <c r="G21" s="30">
        <v>16938935379</v>
      </c>
    </row>
    <row r="22" spans="1:7" ht="17.100000000000001" customHeight="1">
      <c r="A22" s="7" t="s">
        <v>244</v>
      </c>
      <c r="B22" s="15" t="s">
        <v>245</v>
      </c>
      <c r="C22" s="33"/>
      <c r="D22" s="28">
        <f>D20-D21</f>
        <v>1867343596</v>
      </c>
      <c r="E22" s="28">
        <f>E20-E21</f>
        <v>615994250</v>
      </c>
      <c r="F22" s="28">
        <f>F20-F21</f>
        <v>4136425611</v>
      </c>
      <c r="G22" s="28">
        <f>G20-G21</f>
        <v>1322887142</v>
      </c>
    </row>
    <row r="23" spans="1:7" ht="17.100000000000001" customHeight="1">
      <c r="A23" s="5" t="s">
        <v>246</v>
      </c>
      <c r="B23" s="14" t="s">
        <v>247</v>
      </c>
      <c r="C23" s="31"/>
      <c r="D23" s="31"/>
      <c r="E23" s="31"/>
      <c r="F23" s="31"/>
      <c r="G23" s="31"/>
    </row>
    <row r="24" spans="1:7" ht="17.100000000000001" customHeight="1">
      <c r="A24" s="7" t="s">
        <v>248</v>
      </c>
      <c r="B24" s="15" t="s">
        <v>249</v>
      </c>
      <c r="C24" s="27"/>
      <c r="D24" s="28">
        <f>D19+D22</f>
        <v>1916095439</v>
      </c>
      <c r="E24" s="28">
        <f>E19+E22</f>
        <v>2495244520</v>
      </c>
      <c r="F24" s="28">
        <f>F19+F22</f>
        <v>7733125794</v>
      </c>
      <c r="G24" s="28">
        <f>G19+G22</f>
        <v>6165268327</v>
      </c>
    </row>
    <row r="25" spans="1:7" ht="17.100000000000001" customHeight="1">
      <c r="A25" s="5" t="s">
        <v>250</v>
      </c>
      <c r="B25" s="14" t="s">
        <v>251</v>
      </c>
      <c r="C25" s="29">
        <v>27</v>
      </c>
      <c r="D25" s="32">
        <v>433521062</v>
      </c>
      <c r="E25" s="32">
        <v>623811130</v>
      </c>
      <c r="F25" s="32">
        <v>1731747740</v>
      </c>
      <c r="G25" s="32">
        <v>1562317082</v>
      </c>
    </row>
    <row r="26" spans="1:7" ht="17.100000000000001" customHeight="1">
      <c r="A26" s="5" t="s">
        <v>252</v>
      </c>
      <c r="B26" s="14" t="s">
        <v>253</v>
      </c>
      <c r="C26" s="31"/>
      <c r="D26" s="31"/>
      <c r="E26" s="31"/>
      <c r="F26" s="31"/>
      <c r="G26" s="31"/>
    </row>
    <row r="27" spans="1:7" ht="17.100000000000001" customHeight="1">
      <c r="A27" s="7" t="s">
        <v>254</v>
      </c>
      <c r="B27" s="15" t="s">
        <v>255</v>
      </c>
      <c r="C27" s="27"/>
      <c r="D27" s="28">
        <f>D24-D25-D26</f>
        <v>1482574377</v>
      </c>
      <c r="E27" s="28">
        <f>E24-E25-E26</f>
        <v>1871433390</v>
      </c>
      <c r="F27" s="28">
        <f>F24-F25-F26</f>
        <v>6001378054</v>
      </c>
      <c r="G27" s="28">
        <f>G24-G25-G26</f>
        <v>4602951245</v>
      </c>
    </row>
    <row r="28" spans="1:7" ht="17.100000000000001" customHeight="1">
      <c r="A28" s="5" t="s">
        <v>256</v>
      </c>
      <c r="B28" s="14" t="s">
        <v>257</v>
      </c>
      <c r="C28" s="31"/>
      <c r="D28" s="31"/>
      <c r="E28" s="31"/>
      <c r="F28" s="31"/>
      <c r="G28" s="31"/>
    </row>
    <row r="29" spans="1:7" ht="17.100000000000001" customHeight="1">
      <c r="A29" s="5" t="s">
        <v>258</v>
      </c>
      <c r="B29" s="14" t="s">
        <v>259</v>
      </c>
      <c r="C29" s="31"/>
      <c r="D29" s="31"/>
      <c r="E29" s="31"/>
      <c r="F29" s="31"/>
      <c r="G29" s="31"/>
    </row>
    <row r="30" spans="1:7" ht="17.100000000000001" customHeight="1">
      <c r="A30" s="5" t="s">
        <v>260</v>
      </c>
      <c r="B30" s="14" t="s">
        <v>261</v>
      </c>
      <c r="C30" s="27">
        <v>28</v>
      </c>
      <c r="D30" s="28">
        <v>247</v>
      </c>
      <c r="E30" s="28">
        <v>312</v>
      </c>
      <c r="F30" s="28">
        <v>1000</v>
      </c>
      <c r="G30" s="28">
        <v>767</v>
      </c>
    </row>
  </sheetData>
  <mergeCells count="5">
    <mergeCell ref="A6:G6"/>
    <mergeCell ref="A1:B1"/>
    <mergeCell ref="A2:B2"/>
    <mergeCell ref="A3:B3"/>
    <mergeCell ref="E4:F4"/>
  </mergeCells>
  <phoneticPr fontId="6" type="noConversion"/>
  <pageMargins left="0.19685039370078741" right="0.19685039370078741" top="0.59055118110236227" bottom="0.59055118110236227" header="0.51181102362204722" footer="0.51181102362204722"/>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E47"/>
  <sheetViews>
    <sheetView zoomScale="120" workbookViewId="0">
      <selection sqref="A1:B1"/>
    </sheetView>
  </sheetViews>
  <sheetFormatPr defaultRowHeight="17.100000000000001" customHeight="1"/>
  <cols>
    <col min="1" max="1" width="45.5703125" customWidth="1"/>
    <col min="2" max="2" width="9.7109375" style="13" customWidth="1"/>
    <col min="3" max="3" width="9.7109375" customWidth="1"/>
    <col min="4" max="5" width="17.7109375" customWidth="1"/>
  </cols>
  <sheetData>
    <row r="1" spans="1:5" ht="17.100000000000001" customHeight="1">
      <c r="A1" s="49" t="s">
        <v>217</v>
      </c>
      <c r="B1" s="50"/>
      <c r="D1" t="s">
        <v>1</v>
      </c>
    </row>
    <row r="2" spans="1:5" ht="17.100000000000001" customHeight="1">
      <c r="A2" s="51" t="s">
        <v>0</v>
      </c>
      <c r="B2" s="51"/>
      <c r="D2" t="s">
        <v>311</v>
      </c>
    </row>
    <row r="3" spans="1:5" ht="17.100000000000001" customHeight="1">
      <c r="A3" s="52" t="s">
        <v>2</v>
      </c>
      <c r="B3" s="52"/>
    </row>
    <row r="4" spans="1:5" ht="17.100000000000001" customHeight="1">
      <c r="D4" t="s">
        <v>3</v>
      </c>
    </row>
    <row r="6" spans="1:5" ht="17.100000000000001" customHeight="1">
      <c r="A6" s="48" t="s">
        <v>312</v>
      </c>
      <c r="B6" s="48"/>
      <c r="C6" s="48"/>
      <c r="D6" s="48"/>
      <c r="E6" s="48"/>
    </row>
    <row r="8" spans="1:5" ht="45" customHeight="1">
      <c r="A8" s="8" t="s">
        <v>4</v>
      </c>
      <c r="B8" s="8" t="s">
        <v>5</v>
      </c>
      <c r="C8" s="8" t="s">
        <v>6</v>
      </c>
      <c r="D8" s="17" t="s">
        <v>309</v>
      </c>
      <c r="E8" s="17" t="s">
        <v>310</v>
      </c>
    </row>
    <row r="9" spans="1:5" ht="17.100000000000001" customHeight="1">
      <c r="A9" s="12" t="s">
        <v>262</v>
      </c>
      <c r="B9" s="42"/>
      <c r="C9" s="43"/>
      <c r="D9" s="43"/>
      <c r="E9" s="43"/>
    </row>
    <row r="10" spans="1:5" ht="17.100000000000001" customHeight="1">
      <c r="A10" s="2" t="s">
        <v>263</v>
      </c>
      <c r="B10" s="44" t="s">
        <v>199</v>
      </c>
      <c r="C10" s="38"/>
      <c r="D10" s="39">
        <v>7733125794</v>
      </c>
      <c r="E10" s="39">
        <v>6165268327</v>
      </c>
    </row>
    <row r="11" spans="1:5" ht="17.100000000000001" customHeight="1">
      <c r="A11" s="1" t="s">
        <v>264</v>
      </c>
      <c r="B11" s="45"/>
      <c r="C11" s="38"/>
      <c r="D11" s="39">
        <f>SUM(D12:D16)</f>
        <v>6540389118</v>
      </c>
      <c r="E11" s="39">
        <f>SUM(E12:E16)</f>
        <v>-557838520</v>
      </c>
    </row>
    <row r="12" spans="1:5" ht="17.100000000000001" customHeight="1">
      <c r="A12" s="2" t="s">
        <v>265</v>
      </c>
      <c r="B12" s="44" t="s">
        <v>201</v>
      </c>
      <c r="C12" s="34"/>
      <c r="D12" s="35">
        <v>491927724</v>
      </c>
      <c r="E12" s="35">
        <v>502557585</v>
      </c>
    </row>
    <row r="13" spans="1:5" ht="17.100000000000001" customHeight="1">
      <c r="A13" s="2" t="s">
        <v>266</v>
      </c>
      <c r="B13" s="44" t="s">
        <v>203</v>
      </c>
      <c r="C13" s="36"/>
      <c r="D13" s="35">
        <v>7981441073</v>
      </c>
      <c r="E13" s="35">
        <v>1345574770</v>
      </c>
    </row>
    <row r="14" spans="1:5" ht="17.100000000000001" customHeight="1">
      <c r="A14" s="2" t="s">
        <v>267</v>
      </c>
      <c r="B14" s="44" t="s">
        <v>205</v>
      </c>
      <c r="C14" s="46"/>
      <c r="D14" s="46"/>
      <c r="E14" s="46"/>
    </row>
    <row r="15" spans="1:5" ht="17.100000000000001" customHeight="1">
      <c r="A15" s="2" t="s">
        <v>268</v>
      </c>
      <c r="B15" s="44" t="s">
        <v>207</v>
      </c>
      <c r="C15" s="36"/>
      <c r="D15" s="35">
        <v>-1932979679</v>
      </c>
      <c r="E15" s="35">
        <v>-2405970875</v>
      </c>
    </row>
    <row r="16" spans="1:5" ht="17.100000000000001" customHeight="1">
      <c r="A16" s="2" t="s">
        <v>269</v>
      </c>
      <c r="B16" s="44" t="s">
        <v>209</v>
      </c>
      <c r="C16" s="36"/>
      <c r="D16" s="35"/>
      <c r="E16" s="35"/>
    </row>
    <row r="17" spans="1:5" ht="17.100000000000001" customHeight="1">
      <c r="A17" s="1" t="s">
        <v>270</v>
      </c>
      <c r="B17" s="45" t="s">
        <v>271</v>
      </c>
      <c r="C17" s="38"/>
      <c r="D17" s="39">
        <f>D10+D11</f>
        <v>14273514912</v>
      </c>
      <c r="E17" s="39">
        <f>E10+E11</f>
        <v>5607429807</v>
      </c>
    </row>
    <row r="18" spans="1:5" ht="17.100000000000001" customHeight="1">
      <c r="A18" s="2" t="s">
        <v>272</v>
      </c>
      <c r="B18" s="44" t="s">
        <v>273</v>
      </c>
      <c r="C18" s="36"/>
      <c r="D18" s="37">
        <v>-14909395399</v>
      </c>
      <c r="E18" s="37">
        <v>-35661732291</v>
      </c>
    </row>
    <row r="19" spans="1:5" ht="17.100000000000001" customHeight="1">
      <c r="A19" s="2" t="s">
        <v>274</v>
      </c>
      <c r="B19" s="44" t="s">
        <v>210</v>
      </c>
      <c r="C19" s="36"/>
      <c r="D19" s="37">
        <v>-4098435703</v>
      </c>
      <c r="E19" s="37">
        <v>-3188048502</v>
      </c>
    </row>
    <row r="20" spans="1:5" ht="17.100000000000001" customHeight="1">
      <c r="A20" s="2" t="s">
        <v>275</v>
      </c>
      <c r="B20" s="44" t="s">
        <v>211</v>
      </c>
      <c r="C20" s="36"/>
      <c r="D20" s="37">
        <v>32020568239</v>
      </c>
      <c r="E20" s="37">
        <v>10944717092</v>
      </c>
    </row>
    <row r="21" spans="1:5" ht="17.100000000000001" customHeight="1">
      <c r="A21" s="2" t="s">
        <v>276</v>
      </c>
      <c r="B21" s="44" t="s">
        <v>212</v>
      </c>
      <c r="C21" s="36"/>
      <c r="D21" s="37">
        <v>42336935</v>
      </c>
      <c r="E21" s="37">
        <v>-63505403</v>
      </c>
    </row>
    <row r="22" spans="1:5" ht="17.100000000000001" customHeight="1">
      <c r="A22" s="2" t="s">
        <v>277</v>
      </c>
      <c r="B22" s="44" t="s">
        <v>213</v>
      </c>
      <c r="C22" s="36"/>
      <c r="D22" s="37"/>
      <c r="E22" s="37"/>
    </row>
    <row r="23" spans="1:5" ht="17.100000000000001" customHeight="1">
      <c r="A23" s="2" t="s">
        <v>278</v>
      </c>
      <c r="B23" s="44" t="s">
        <v>214</v>
      </c>
      <c r="C23" s="36"/>
      <c r="D23" s="37">
        <v>-3446021752</v>
      </c>
      <c r="E23" s="37">
        <v>-1468522460</v>
      </c>
    </row>
    <row r="24" spans="1:5" ht="17.100000000000001" customHeight="1">
      <c r="A24" s="2" t="s">
        <v>279</v>
      </c>
      <c r="B24" s="44" t="s">
        <v>215</v>
      </c>
      <c r="C24" s="36"/>
      <c r="D24" s="37">
        <v>52194876</v>
      </c>
      <c r="E24" s="37">
        <v>465360000</v>
      </c>
    </row>
    <row r="25" spans="1:5" ht="17.100000000000001" customHeight="1">
      <c r="A25" s="2" t="s">
        <v>280</v>
      </c>
      <c r="B25" s="44" t="s">
        <v>216</v>
      </c>
      <c r="C25" s="36"/>
      <c r="D25" s="37"/>
      <c r="E25" s="37">
        <v>-787810000</v>
      </c>
    </row>
    <row r="26" spans="1:5" ht="17.100000000000001" customHeight="1">
      <c r="A26" s="1" t="s">
        <v>281</v>
      </c>
      <c r="B26" s="45" t="s">
        <v>227</v>
      </c>
      <c r="C26" s="38"/>
      <c r="D26" s="39">
        <f>SUM(D17:D25)</f>
        <v>23934762108</v>
      </c>
      <c r="E26" s="39">
        <f>SUM(E17:E25)</f>
        <v>-24152111757</v>
      </c>
    </row>
    <row r="27" spans="1:5" ht="17.100000000000001" customHeight="1">
      <c r="A27" s="1" t="s">
        <v>282</v>
      </c>
      <c r="B27" s="45"/>
      <c r="C27" s="38"/>
      <c r="D27" s="37"/>
      <c r="E27" s="37"/>
    </row>
    <row r="28" spans="1:5" ht="17.100000000000001" customHeight="1">
      <c r="A28" s="2" t="s">
        <v>283</v>
      </c>
      <c r="B28" s="44" t="s">
        <v>229</v>
      </c>
      <c r="C28" s="40"/>
      <c r="D28" s="37"/>
      <c r="E28" s="37">
        <v>-300000000</v>
      </c>
    </row>
    <row r="29" spans="1:5" ht="17.100000000000001" customHeight="1">
      <c r="A29" s="2" t="s">
        <v>284</v>
      </c>
      <c r="B29" s="44" t="s">
        <v>231</v>
      </c>
      <c r="C29" s="40"/>
      <c r="D29" s="37"/>
      <c r="E29" s="37"/>
    </row>
    <row r="30" spans="1:5" ht="17.100000000000001" customHeight="1">
      <c r="A30" s="2" t="s">
        <v>285</v>
      </c>
      <c r="B30" s="44" t="s">
        <v>233</v>
      </c>
      <c r="C30" s="46"/>
      <c r="D30" s="46"/>
      <c r="E30" s="46"/>
    </row>
    <row r="31" spans="1:5" ht="17.100000000000001" customHeight="1">
      <c r="A31" s="2" t="s">
        <v>286</v>
      </c>
      <c r="B31" s="44" t="s">
        <v>235</v>
      </c>
      <c r="C31" s="46"/>
      <c r="D31" s="46"/>
      <c r="E31" s="46"/>
    </row>
    <row r="32" spans="1:5" ht="17.100000000000001" customHeight="1">
      <c r="A32" s="2" t="s">
        <v>287</v>
      </c>
      <c r="B32" s="44" t="s">
        <v>237</v>
      </c>
      <c r="C32" s="46"/>
      <c r="D32" s="46"/>
      <c r="E32" s="46"/>
    </row>
    <row r="33" spans="1:5" ht="17.100000000000001" customHeight="1">
      <c r="A33" s="2" t="s">
        <v>288</v>
      </c>
      <c r="B33" s="44" t="s">
        <v>289</v>
      </c>
      <c r="C33" s="46"/>
      <c r="D33" s="46"/>
      <c r="E33" s="46"/>
    </row>
    <row r="34" spans="1:5" ht="17.100000000000001" customHeight="1">
      <c r="A34" s="2" t="s">
        <v>290</v>
      </c>
      <c r="B34" s="44" t="s">
        <v>291</v>
      </c>
      <c r="C34" s="40"/>
      <c r="D34" s="37">
        <v>1932979679</v>
      </c>
      <c r="E34" s="37">
        <v>2405970875</v>
      </c>
    </row>
    <row r="35" spans="1:5" ht="17.100000000000001" customHeight="1">
      <c r="A35" s="1" t="s">
        <v>292</v>
      </c>
      <c r="B35" s="45" t="s">
        <v>239</v>
      </c>
      <c r="C35" s="38"/>
      <c r="D35" s="39">
        <f>SUM(D28:D34)</f>
        <v>1932979679</v>
      </c>
      <c r="E35" s="39">
        <f>SUM(E28:E34)</f>
        <v>2105970875</v>
      </c>
    </row>
    <row r="36" spans="1:5" ht="17.100000000000001" customHeight="1">
      <c r="A36" s="1" t="s">
        <v>293</v>
      </c>
      <c r="B36" s="45"/>
      <c r="C36" s="47"/>
      <c r="D36" s="47"/>
      <c r="E36" s="47"/>
    </row>
    <row r="37" spans="1:5" ht="17.100000000000001" customHeight="1">
      <c r="A37" s="2" t="s">
        <v>294</v>
      </c>
      <c r="B37" s="44" t="s">
        <v>241</v>
      </c>
      <c r="C37" s="46"/>
      <c r="D37" s="46"/>
      <c r="E37" s="46"/>
    </row>
    <row r="38" spans="1:5" ht="17.100000000000001" customHeight="1">
      <c r="A38" s="2" t="s">
        <v>295</v>
      </c>
      <c r="B38" s="44" t="s">
        <v>243</v>
      </c>
      <c r="C38" s="46"/>
      <c r="D38" s="46"/>
      <c r="E38" s="46"/>
    </row>
    <row r="39" spans="1:5" ht="17.100000000000001" customHeight="1">
      <c r="A39" s="2" t="s">
        <v>296</v>
      </c>
      <c r="B39" s="44" t="s">
        <v>297</v>
      </c>
      <c r="C39" s="46"/>
      <c r="D39" s="46"/>
      <c r="E39" s="46"/>
    </row>
    <row r="40" spans="1:5" ht="17.100000000000001" customHeight="1">
      <c r="A40" s="2" t="s">
        <v>298</v>
      </c>
      <c r="B40" s="44" t="s">
        <v>299</v>
      </c>
      <c r="C40" s="46"/>
      <c r="D40" s="46"/>
      <c r="E40" s="46"/>
    </row>
    <row r="41" spans="1:5" ht="17.100000000000001" customHeight="1">
      <c r="A41" s="2" t="s">
        <v>300</v>
      </c>
      <c r="B41" s="44" t="s">
        <v>301</v>
      </c>
      <c r="C41" s="46"/>
      <c r="D41" s="46"/>
      <c r="E41" s="46"/>
    </row>
    <row r="42" spans="1:5" ht="17.100000000000001" customHeight="1">
      <c r="A42" s="2" t="s">
        <v>302</v>
      </c>
      <c r="B42" s="44" t="s">
        <v>303</v>
      </c>
      <c r="C42" s="40"/>
      <c r="D42" s="37">
        <v>-4800000000</v>
      </c>
      <c r="E42" s="37">
        <v>-6011740000</v>
      </c>
    </row>
    <row r="43" spans="1:5" ht="17.100000000000001" customHeight="1">
      <c r="A43" s="1" t="s">
        <v>304</v>
      </c>
      <c r="B43" s="45" t="s">
        <v>245</v>
      </c>
      <c r="C43" s="38"/>
      <c r="D43" s="39">
        <f>SUM(D37:D42)</f>
        <v>-4800000000</v>
      </c>
      <c r="E43" s="39">
        <f>SUM(E37:E42)</f>
        <v>-6011740000</v>
      </c>
    </row>
    <row r="44" spans="1:5" ht="17.100000000000001" customHeight="1">
      <c r="A44" s="1" t="s">
        <v>305</v>
      </c>
      <c r="B44" s="45" t="s">
        <v>249</v>
      </c>
      <c r="C44" s="38"/>
      <c r="D44" s="39">
        <f>D26+D35+D43</f>
        <v>21067741787</v>
      </c>
      <c r="E44" s="39">
        <f>E26+E35+E43</f>
        <v>-28057880882</v>
      </c>
    </row>
    <row r="45" spans="1:5" ht="17.100000000000001" customHeight="1">
      <c r="A45" s="2" t="s">
        <v>306</v>
      </c>
      <c r="B45" s="44" t="s">
        <v>255</v>
      </c>
      <c r="C45" s="38"/>
      <c r="D45" s="39">
        <v>92975213944</v>
      </c>
      <c r="E45" s="39">
        <v>107677469498</v>
      </c>
    </row>
    <row r="46" spans="1:5" ht="17.100000000000001" customHeight="1">
      <c r="A46" s="2" t="s">
        <v>307</v>
      </c>
      <c r="B46" s="44" t="s">
        <v>257</v>
      </c>
      <c r="C46" s="46"/>
      <c r="D46" s="46"/>
      <c r="E46" s="46"/>
    </row>
    <row r="47" spans="1:5" ht="17.100000000000001" customHeight="1">
      <c r="A47" s="1" t="s">
        <v>308</v>
      </c>
      <c r="B47" s="45" t="s">
        <v>261</v>
      </c>
      <c r="C47" s="41">
        <v>3</v>
      </c>
      <c r="D47" s="39">
        <f>D44+D45+D46</f>
        <v>114042955731</v>
      </c>
      <c r="E47" s="39">
        <f>E44+E45+E46</f>
        <v>79619588616</v>
      </c>
    </row>
  </sheetData>
  <mergeCells count="4">
    <mergeCell ref="A6:E6"/>
    <mergeCell ref="A1:B1"/>
    <mergeCell ref="A2:B2"/>
    <mergeCell ref="A3:B3"/>
  </mergeCells>
  <phoneticPr fontId="6" type="noConversion"/>
  <pageMargins left="0.39370078740157483" right="0.39370078740157483" top="0.78740157480314965" bottom="0.78740157480314965" header="0.51181102362204722" footer="0.5118110236220472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indexed="34"/>
  </sheetPr>
  <dimension ref="A1:AR687"/>
  <sheetViews>
    <sheetView view="pageBreakPreview" zoomScaleSheetLayoutView="100" workbookViewId="0">
      <selection activeCell="Y17" sqref="Y17:AI17"/>
    </sheetView>
  </sheetViews>
  <sheetFormatPr defaultColWidth="2.5703125" defaultRowHeight="13.5" outlineLevelRow="1"/>
  <cols>
    <col min="1" max="1" width="8.85546875" style="66" customWidth="1"/>
    <col min="2" max="2" width="0.7109375" style="100" customWidth="1"/>
    <col min="3" max="3" width="2.28515625" style="100" customWidth="1"/>
    <col min="4" max="7" width="2.7109375" style="100" customWidth="1"/>
    <col min="8" max="8" width="0.7109375" style="100" customWidth="1"/>
    <col min="9" max="9" width="2.7109375" style="100" hidden="1" customWidth="1"/>
    <col min="10" max="12" width="2.7109375" style="100" customWidth="1"/>
    <col min="13" max="13" width="4.5703125" style="100" customWidth="1"/>
    <col min="14" max="14" width="1.5703125" style="100" customWidth="1"/>
    <col min="15" max="15" width="2.7109375" style="100" customWidth="1"/>
    <col min="16" max="16" width="3.85546875" style="100" customWidth="1"/>
    <col min="17" max="17" width="0.28515625" style="100" customWidth="1"/>
    <col min="18" max="21" width="2.7109375" style="100" customWidth="1"/>
    <col min="22" max="22" width="3.140625" style="100" customWidth="1"/>
    <col min="23" max="23" width="2.7109375" style="100" customWidth="1"/>
    <col min="24" max="24" width="3.85546875" style="100" customWidth="1"/>
    <col min="25" max="25" width="2" style="100" customWidth="1"/>
    <col min="26" max="26" width="2.7109375" style="100" customWidth="1"/>
    <col min="27" max="27" width="2.28515625" style="100" customWidth="1"/>
    <col min="28" max="28" width="3.5703125" style="100" customWidth="1"/>
    <col min="29" max="29" width="2.28515625" style="100" customWidth="1"/>
    <col min="30" max="31" width="2.7109375" style="100" customWidth="1"/>
    <col min="32" max="32" width="3.28515625" style="100" customWidth="1"/>
    <col min="33" max="33" width="2.7109375" style="100" customWidth="1"/>
    <col min="34" max="34" width="5.42578125" style="100" customWidth="1"/>
    <col min="35" max="35" width="8.42578125" style="107" hidden="1" customWidth="1"/>
    <col min="36" max="36" width="0.7109375" style="107" customWidth="1"/>
    <col min="37" max="44" width="2.5703125" style="107" hidden="1" customWidth="1"/>
    <col min="45" max="45" width="1.140625" style="107" customWidth="1"/>
    <col min="46" max="16384" width="2.5703125" style="107"/>
  </cols>
  <sheetData>
    <row r="1" spans="1:35" s="57" customFormat="1">
      <c r="A1" s="53" t="s">
        <v>217</v>
      </c>
      <c r="B1" s="53"/>
      <c r="C1" s="53"/>
      <c r="D1" s="53"/>
      <c r="E1" s="53"/>
      <c r="F1" s="53"/>
      <c r="G1" s="53"/>
      <c r="H1" s="53"/>
      <c r="I1" s="53"/>
      <c r="J1" s="53"/>
      <c r="K1" s="53"/>
      <c r="L1" s="53"/>
      <c r="M1" s="53"/>
      <c r="N1" s="53"/>
      <c r="O1" s="53"/>
      <c r="P1" s="53"/>
      <c r="Q1" s="53"/>
      <c r="R1" s="53"/>
      <c r="S1" s="54"/>
      <c r="T1" s="55"/>
      <c r="U1" s="55"/>
      <c r="V1" s="55"/>
      <c r="W1" s="55"/>
      <c r="X1" s="55"/>
      <c r="Y1" s="55"/>
      <c r="Z1" s="55"/>
      <c r="AA1" s="55"/>
      <c r="AB1" s="55"/>
      <c r="AC1" s="55"/>
      <c r="AD1" s="55"/>
      <c r="AE1" s="55"/>
      <c r="AF1" s="55"/>
      <c r="AG1" s="55"/>
      <c r="AH1" s="56" t="s">
        <v>315</v>
      </c>
    </row>
    <row r="2" spans="1:35" s="57" customFormat="1">
      <c r="A2" s="58" t="s">
        <v>316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60" t="s">
        <v>317</v>
      </c>
      <c r="AI2" s="61"/>
    </row>
    <row r="3" spans="1:35" s="57" customFormat="1" ht="12" customHeight="1">
      <c r="A3" s="6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63"/>
    </row>
    <row r="4" spans="1:35" s="57" customFormat="1" ht="18.75">
      <c r="A4" s="64" t="s">
        <v>318</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row>
    <row r="5" spans="1:35" s="57" customFormat="1">
      <c r="A5" s="65" t="s">
        <v>319</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row>
    <row r="6" spans="1:35" s="57" customFormat="1">
      <c r="A6" s="66"/>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row>
    <row r="7" spans="1:35" s="57" customFormat="1">
      <c r="A7" s="66">
        <v>1</v>
      </c>
      <c r="B7" s="68" t="s">
        <v>320</v>
      </c>
      <c r="C7" s="68" t="s">
        <v>321</v>
      </c>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row>
    <row r="8" spans="1:35" s="57" customFormat="1">
      <c r="A8" s="66"/>
      <c r="B8" s="68"/>
      <c r="C8" s="69" t="s">
        <v>322</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row>
    <row r="9" spans="1:35" s="57" customFormat="1" ht="56.25" customHeight="1">
      <c r="A9" s="66"/>
      <c r="B9" s="68"/>
      <c r="C9" s="70" t="s">
        <v>323</v>
      </c>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row>
    <row r="10" spans="1:35" s="57" customFormat="1" ht="32.25" customHeight="1">
      <c r="A10" s="66"/>
      <c r="B10" s="68"/>
      <c r="C10" s="70" t="s">
        <v>324</v>
      </c>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row>
    <row r="11" spans="1:35" s="57" customFormat="1" ht="15" customHeight="1">
      <c r="A11" s="66"/>
      <c r="B11" s="68"/>
      <c r="C11" s="70" t="s">
        <v>325</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row>
    <row r="12" spans="1:35" s="57" customFormat="1">
      <c r="A12" s="66"/>
      <c r="B12" s="68"/>
      <c r="C12" s="70" t="s">
        <v>326</v>
      </c>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row>
    <row r="13" spans="1:35" s="57" customFormat="1" ht="15" customHeight="1">
      <c r="A13" s="66"/>
      <c r="B13" s="68"/>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row>
    <row r="14" spans="1:35" s="57" customFormat="1" ht="21.75" customHeight="1">
      <c r="A14" s="66"/>
      <c r="B14" s="68"/>
      <c r="C14" s="71" t="s">
        <v>327</v>
      </c>
      <c r="D14" s="71"/>
      <c r="E14" s="71"/>
      <c r="F14" s="71"/>
      <c r="G14" s="71"/>
      <c r="H14" s="71"/>
      <c r="I14" s="71"/>
      <c r="J14" s="71"/>
      <c r="K14" s="68"/>
      <c r="L14" s="71" t="s">
        <v>328</v>
      </c>
      <c r="M14" s="72"/>
      <c r="N14" s="72"/>
      <c r="O14" s="72"/>
      <c r="P14" s="72"/>
      <c r="Q14" s="72"/>
      <c r="R14" s="72"/>
      <c r="S14" s="72"/>
      <c r="T14" s="72"/>
      <c r="U14" s="72"/>
      <c r="V14" s="72"/>
      <c r="W14" s="72"/>
      <c r="X14" s="68"/>
      <c r="Y14" s="69" t="s">
        <v>329</v>
      </c>
      <c r="Z14" s="69"/>
      <c r="AA14" s="69"/>
      <c r="AB14" s="69"/>
      <c r="AC14" s="69"/>
      <c r="AD14" s="69"/>
      <c r="AE14" s="69"/>
      <c r="AF14" s="69"/>
      <c r="AG14" s="69"/>
      <c r="AH14" s="69"/>
      <c r="AI14" s="69"/>
    </row>
    <row r="15" spans="1:35" s="57" customFormat="1" ht="15" customHeight="1">
      <c r="A15" s="66"/>
      <c r="B15" s="68"/>
      <c r="C15" s="73" t="s">
        <v>330</v>
      </c>
      <c r="D15" s="73"/>
      <c r="E15" s="73"/>
      <c r="F15" s="73"/>
      <c r="G15" s="73"/>
      <c r="H15" s="73"/>
      <c r="I15" s="73"/>
      <c r="J15" s="73"/>
      <c r="K15" s="73"/>
      <c r="L15" s="73"/>
      <c r="M15" s="73"/>
      <c r="N15" s="73"/>
      <c r="O15" s="67"/>
      <c r="P15" s="74"/>
      <c r="Q15" s="74"/>
      <c r="R15" s="74"/>
      <c r="S15" s="74"/>
      <c r="T15" s="74"/>
      <c r="U15" s="74"/>
      <c r="V15" s="74"/>
      <c r="W15" s="74"/>
      <c r="X15" s="67"/>
      <c r="Y15" s="74"/>
      <c r="Z15" s="74"/>
      <c r="AA15" s="74"/>
      <c r="AB15" s="74"/>
      <c r="AC15" s="74"/>
      <c r="AD15" s="74"/>
      <c r="AE15" s="74"/>
      <c r="AF15" s="74"/>
      <c r="AG15" s="74"/>
      <c r="AH15" s="74"/>
      <c r="AI15" s="74"/>
    </row>
    <row r="16" spans="1:35" s="57" customFormat="1" ht="45" customHeight="1">
      <c r="A16" s="66"/>
      <c r="B16" s="68"/>
      <c r="C16" s="75" t="s">
        <v>331</v>
      </c>
      <c r="D16" s="75"/>
      <c r="E16" s="75"/>
      <c r="F16" s="75"/>
      <c r="G16" s="67"/>
      <c r="H16" s="67"/>
      <c r="I16" s="67"/>
      <c r="J16" s="67"/>
      <c r="K16" s="67"/>
      <c r="L16" s="76" t="s">
        <v>332</v>
      </c>
      <c r="M16" s="77"/>
      <c r="N16" s="77"/>
      <c r="O16" s="77"/>
      <c r="P16" s="77"/>
      <c r="Q16" s="77"/>
      <c r="R16" s="77"/>
      <c r="S16" s="77"/>
      <c r="T16" s="77"/>
      <c r="U16" s="77"/>
      <c r="V16" s="77"/>
      <c r="W16" s="77"/>
      <c r="X16" s="67"/>
      <c r="Y16" s="74" t="s">
        <v>333</v>
      </c>
      <c r="Z16" s="74"/>
      <c r="AA16" s="74"/>
      <c r="AB16" s="74"/>
      <c r="AC16" s="74"/>
      <c r="AD16" s="74"/>
      <c r="AE16" s="74"/>
      <c r="AF16" s="74"/>
      <c r="AG16" s="74"/>
      <c r="AH16" s="74"/>
      <c r="AI16" s="74"/>
    </row>
    <row r="17" spans="1:35" s="57" customFormat="1" ht="48" customHeight="1">
      <c r="A17" s="66"/>
      <c r="B17" s="68"/>
      <c r="C17" s="75" t="s">
        <v>334</v>
      </c>
      <c r="D17" s="75"/>
      <c r="E17" s="75"/>
      <c r="F17" s="75"/>
      <c r="G17" s="67"/>
      <c r="H17" s="67"/>
      <c r="I17" s="67"/>
      <c r="J17" s="67"/>
      <c r="K17" s="67"/>
      <c r="L17" s="76" t="s">
        <v>335</v>
      </c>
      <c r="M17" s="77"/>
      <c r="N17" s="77"/>
      <c r="O17" s="77"/>
      <c r="P17" s="77"/>
      <c r="Q17" s="77"/>
      <c r="R17" s="77"/>
      <c r="S17" s="77"/>
      <c r="T17" s="77"/>
      <c r="U17" s="77"/>
      <c r="V17" s="77"/>
      <c r="W17" s="77"/>
      <c r="X17" s="67"/>
      <c r="Y17" s="74" t="s">
        <v>333</v>
      </c>
      <c r="Z17" s="74"/>
      <c r="AA17" s="74"/>
      <c r="AB17" s="74"/>
      <c r="AC17" s="74"/>
      <c r="AD17" s="74"/>
      <c r="AE17" s="74"/>
      <c r="AF17" s="74"/>
      <c r="AG17" s="74"/>
      <c r="AH17" s="74"/>
      <c r="AI17" s="74"/>
    </row>
    <row r="18" spans="1:35" s="57" customFormat="1" ht="44.25" customHeight="1">
      <c r="A18" s="66"/>
      <c r="B18" s="68"/>
      <c r="C18" s="75" t="s">
        <v>336</v>
      </c>
      <c r="D18" s="75"/>
      <c r="E18" s="75"/>
      <c r="F18" s="75"/>
      <c r="G18" s="67"/>
      <c r="H18" s="67"/>
      <c r="I18" s="67"/>
      <c r="J18" s="67"/>
      <c r="K18" s="67"/>
      <c r="L18" s="76" t="s">
        <v>337</v>
      </c>
      <c r="M18" s="77"/>
      <c r="N18" s="77"/>
      <c r="O18" s="77"/>
      <c r="P18" s="77"/>
      <c r="Q18" s="77"/>
      <c r="R18" s="77"/>
      <c r="S18" s="77"/>
      <c r="T18" s="77"/>
      <c r="U18" s="77"/>
      <c r="V18" s="77"/>
      <c r="W18" s="77"/>
      <c r="X18" s="67"/>
      <c r="Y18" s="74" t="s">
        <v>333</v>
      </c>
      <c r="Z18" s="74"/>
      <c r="AA18" s="74"/>
      <c r="AB18" s="74"/>
      <c r="AC18" s="74"/>
      <c r="AD18" s="74"/>
      <c r="AE18" s="74"/>
      <c r="AF18" s="74"/>
      <c r="AG18" s="74"/>
      <c r="AH18" s="74"/>
      <c r="AI18" s="74"/>
    </row>
    <row r="19" spans="1:35" s="57" customFormat="1" ht="45" customHeight="1">
      <c r="A19" s="66"/>
      <c r="B19" s="68"/>
      <c r="C19" s="75" t="s">
        <v>338</v>
      </c>
      <c r="D19" s="75"/>
      <c r="E19" s="75"/>
      <c r="F19" s="75"/>
      <c r="G19" s="67"/>
      <c r="H19" s="67"/>
      <c r="I19" s="67"/>
      <c r="J19" s="67"/>
      <c r="K19" s="67"/>
      <c r="L19" s="76" t="s">
        <v>339</v>
      </c>
      <c r="M19" s="77"/>
      <c r="N19" s="77"/>
      <c r="O19" s="77"/>
      <c r="P19" s="77"/>
      <c r="Q19" s="77"/>
      <c r="R19" s="77"/>
      <c r="S19" s="77"/>
      <c r="T19" s="77"/>
      <c r="U19" s="77"/>
      <c r="V19" s="77"/>
      <c r="W19" s="77"/>
      <c r="X19" s="67"/>
      <c r="Y19" s="74" t="s">
        <v>333</v>
      </c>
      <c r="Z19" s="74"/>
      <c r="AA19" s="74"/>
      <c r="AB19" s="74"/>
      <c r="AC19" s="74"/>
      <c r="AD19" s="74"/>
      <c r="AE19" s="74"/>
      <c r="AF19" s="74"/>
      <c r="AG19" s="74"/>
      <c r="AH19" s="74"/>
      <c r="AI19" s="74"/>
    </row>
    <row r="20" spans="1:35" s="57" customFormat="1" ht="42.75" customHeight="1">
      <c r="A20" s="66"/>
      <c r="B20" s="68"/>
      <c r="C20" s="75" t="s">
        <v>340</v>
      </c>
      <c r="D20" s="75"/>
      <c r="E20" s="75"/>
      <c r="F20" s="75"/>
      <c r="G20" s="78"/>
      <c r="H20" s="78"/>
      <c r="I20" s="78"/>
      <c r="J20" s="78"/>
      <c r="K20" s="78"/>
      <c r="L20" s="76" t="s">
        <v>341</v>
      </c>
      <c r="M20" s="77"/>
      <c r="N20" s="77"/>
      <c r="O20" s="77"/>
      <c r="P20" s="77"/>
      <c r="Q20" s="77"/>
      <c r="R20" s="77"/>
      <c r="S20" s="77"/>
      <c r="T20" s="77"/>
      <c r="U20" s="77"/>
      <c r="V20" s="77"/>
      <c r="W20" s="77"/>
      <c r="X20" s="67"/>
      <c r="Y20" s="74" t="s">
        <v>333</v>
      </c>
      <c r="Z20" s="74"/>
      <c r="AA20" s="74"/>
      <c r="AB20" s="74"/>
      <c r="AC20" s="74"/>
      <c r="AD20" s="74"/>
      <c r="AE20" s="74"/>
      <c r="AF20" s="74"/>
      <c r="AG20" s="74"/>
      <c r="AH20" s="74"/>
      <c r="AI20" s="74"/>
    </row>
    <row r="21" spans="1:35" s="57" customFormat="1" ht="42.75" customHeight="1">
      <c r="A21" s="66"/>
      <c r="B21" s="68"/>
      <c r="C21" s="75" t="s">
        <v>342</v>
      </c>
      <c r="D21" s="75"/>
      <c r="E21" s="75"/>
      <c r="F21" s="75"/>
      <c r="G21" s="67"/>
      <c r="H21" s="67"/>
      <c r="I21" s="67"/>
      <c r="J21" s="67"/>
      <c r="K21" s="67"/>
      <c r="L21" s="76" t="s">
        <v>343</v>
      </c>
      <c r="M21" s="77"/>
      <c r="N21" s="77"/>
      <c r="O21" s="77"/>
      <c r="P21" s="77"/>
      <c r="Q21" s="77"/>
      <c r="R21" s="77"/>
      <c r="S21" s="77"/>
      <c r="T21" s="77"/>
      <c r="U21" s="77"/>
      <c r="V21" s="77"/>
      <c r="W21" s="77"/>
      <c r="X21" s="67"/>
      <c r="Y21" s="74" t="s">
        <v>333</v>
      </c>
      <c r="Z21" s="74"/>
      <c r="AA21" s="74"/>
      <c r="AB21" s="74"/>
      <c r="AC21" s="74"/>
      <c r="AD21" s="74"/>
      <c r="AE21" s="74"/>
      <c r="AF21" s="74"/>
      <c r="AG21" s="74"/>
      <c r="AH21" s="74"/>
      <c r="AI21" s="74"/>
    </row>
    <row r="22" spans="1:35" s="57" customFormat="1" ht="20.25" customHeight="1">
      <c r="A22" s="66"/>
      <c r="B22" s="68"/>
      <c r="C22" s="79" t="s">
        <v>344</v>
      </c>
      <c r="D22" s="79"/>
      <c r="E22" s="79"/>
      <c r="F22" s="79"/>
      <c r="G22" s="79"/>
      <c r="H22" s="79"/>
      <c r="I22" s="79"/>
      <c r="J22" s="79"/>
      <c r="K22" s="79"/>
      <c r="L22" s="79"/>
      <c r="M22" s="79"/>
      <c r="N22" s="79"/>
      <c r="O22" s="67"/>
      <c r="P22" s="74"/>
      <c r="Q22" s="74"/>
      <c r="R22" s="74"/>
      <c r="S22" s="74"/>
      <c r="T22" s="74"/>
      <c r="U22" s="74"/>
      <c r="V22" s="74"/>
      <c r="W22" s="74"/>
      <c r="X22" s="67"/>
      <c r="Y22" s="74"/>
      <c r="Z22" s="74"/>
      <c r="AA22" s="74"/>
      <c r="AB22" s="74"/>
      <c r="AC22" s="74"/>
      <c r="AD22" s="74"/>
      <c r="AE22" s="74"/>
      <c r="AF22" s="74"/>
      <c r="AG22" s="74"/>
      <c r="AH22" s="74"/>
      <c r="AI22" s="74"/>
    </row>
    <row r="23" spans="1:35" s="57" customFormat="1" ht="30.75" customHeight="1">
      <c r="A23" s="66"/>
      <c r="B23" s="68"/>
      <c r="C23" s="67" t="s">
        <v>345</v>
      </c>
      <c r="D23" s="67"/>
      <c r="E23" s="67"/>
      <c r="F23" s="67"/>
      <c r="G23" s="67"/>
      <c r="H23" s="67"/>
      <c r="I23" s="67"/>
      <c r="J23" s="67"/>
      <c r="K23" s="67"/>
      <c r="L23" s="76" t="s">
        <v>346</v>
      </c>
      <c r="M23" s="77"/>
      <c r="N23" s="77"/>
      <c r="O23" s="77"/>
      <c r="P23" s="77"/>
      <c r="Q23" s="77"/>
      <c r="R23" s="77"/>
      <c r="S23" s="77"/>
      <c r="T23" s="77"/>
      <c r="U23" s="77"/>
      <c r="V23" s="77"/>
      <c r="W23" s="77"/>
      <c r="X23" s="67"/>
      <c r="Y23" s="74" t="s">
        <v>347</v>
      </c>
      <c r="Z23" s="74"/>
      <c r="AA23" s="74"/>
      <c r="AB23" s="74"/>
      <c r="AC23" s="74"/>
      <c r="AD23" s="74"/>
      <c r="AE23" s="74"/>
      <c r="AF23" s="74"/>
      <c r="AG23" s="74"/>
      <c r="AH23" s="74"/>
      <c r="AI23" s="74"/>
    </row>
    <row r="24" spans="1:35" s="57" customFormat="1" ht="41.25" customHeight="1">
      <c r="A24" s="66"/>
      <c r="B24" s="68"/>
      <c r="C24" s="67" t="s">
        <v>348</v>
      </c>
      <c r="D24" s="67"/>
      <c r="E24" s="67"/>
      <c r="F24" s="67"/>
      <c r="G24" s="67"/>
      <c r="H24" s="67"/>
      <c r="I24" s="67"/>
      <c r="J24" s="67"/>
      <c r="K24" s="67"/>
      <c r="L24" s="76" t="s">
        <v>349</v>
      </c>
      <c r="M24" s="77"/>
      <c r="N24" s="77"/>
      <c r="O24" s="77"/>
      <c r="P24" s="77"/>
      <c r="Q24" s="77"/>
      <c r="R24" s="77"/>
      <c r="S24" s="77"/>
      <c r="T24" s="77"/>
      <c r="U24" s="77"/>
      <c r="V24" s="77"/>
      <c r="W24" s="77"/>
      <c r="X24" s="67"/>
      <c r="Y24" s="74" t="s">
        <v>347</v>
      </c>
      <c r="Z24" s="74"/>
      <c r="AA24" s="74"/>
      <c r="AB24" s="74"/>
      <c r="AC24" s="74"/>
      <c r="AD24" s="74"/>
      <c r="AE24" s="74"/>
      <c r="AF24" s="74"/>
      <c r="AG24" s="74"/>
      <c r="AH24" s="74"/>
      <c r="AI24" s="74"/>
    </row>
    <row r="25" spans="1:35" s="57" customFormat="1" ht="45" customHeight="1">
      <c r="A25" s="66"/>
      <c r="B25" s="68"/>
      <c r="C25" s="67" t="s">
        <v>350</v>
      </c>
      <c r="D25" s="67"/>
      <c r="E25" s="67"/>
      <c r="F25" s="67"/>
      <c r="G25" s="67"/>
      <c r="H25" s="67"/>
      <c r="I25" s="67"/>
      <c r="J25" s="67"/>
      <c r="K25" s="67"/>
      <c r="L25" s="76" t="s">
        <v>351</v>
      </c>
      <c r="M25" s="77"/>
      <c r="N25" s="77"/>
      <c r="O25" s="77"/>
      <c r="P25" s="77"/>
      <c r="Q25" s="77"/>
      <c r="R25" s="77"/>
      <c r="S25" s="77"/>
      <c r="T25" s="77"/>
      <c r="U25" s="77"/>
      <c r="V25" s="77"/>
      <c r="W25" s="77"/>
      <c r="X25" s="67"/>
      <c r="Y25" s="74" t="s">
        <v>347</v>
      </c>
      <c r="Z25" s="74"/>
      <c r="AA25" s="74"/>
      <c r="AB25" s="74"/>
      <c r="AC25" s="74"/>
      <c r="AD25" s="74"/>
      <c r="AE25" s="74"/>
      <c r="AF25" s="74"/>
      <c r="AG25" s="74"/>
      <c r="AH25" s="74"/>
      <c r="AI25" s="74"/>
    </row>
    <row r="26" spans="1:35" s="57" customFormat="1" ht="33.75" customHeight="1">
      <c r="A26" s="66"/>
      <c r="B26" s="68"/>
      <c r="C26" s="67" t="s">
        <v>352</v>
      </c>
      <c r="D26" s="67"/>
      <c r="E26" s="67"/>
      <c r="F26" s="67"/>
      <c r="G26" s="67"/>
      <c r="H26" s="67"/>
      <c r="I26" s="67"/>
      <c r="J26" s="67"/>
      <c r="K26" s="67"/>
      <c r="L26" s="76" t="s">
        <v>353</v>
      </c>
      <c r="M26" s="77"/>
      <c r="N26" s="77"/>
      <c r="O26" s="77"/>
      <c r="P26" s="77"/>
      <c r="Q26" s="77"/>
      <c r="R26" s="77"/>
      <c r="S26" s="77"/>
      <c r="T26" s="77"/>
      <c r="U26" s="77"/>
      <c r="V26" s="77"/>
      <c r="W26" s="77"/>
      <c r="X26" s="67"/>
      <c r="Y26" s="74" t="s">
        <v>347</v>
      </c>
      <c r="Z26" s="74"/>
      <c r="AA26" s="74"/>
      <c r="AB26" s="74"/>
      <c r="AC26" s="74"/>
      <c r="AD26" s="74"/>
      <c r="AE26" s="74"/>
      <c r="AF26" s="74"/>
      <c r="AG26" s="74"/>
      <c r="AH26" s="74"/>
      <c r="AI26" s="74"/>
    </row>
    <row r="27" spans="1:35" s="57" customFormat="1">
      <c r="A27" s="66"/>
      <c r="B27" s="68"/>
      <c r="C27" s="80" t="s">
        <v>354</v>
      </c>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row>
    <row r="28" spans="1:35" s="57" customFormat="1" ht="15" customHeight="1">
      <c r="A28" s="66"/>
      <c r="B28" s="68"/>
      <c r="C28" s="81" t="s">
        <v>355</v>
      </c>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row>
    <row r="29" spans="1:35" s="57" customFormat="1" ht="31.5" customHeight="1">
      <c r="A29" s="66"/>
      <c r="B29" s="68"/>
      <c r="C29" s="81" t="s">
        <v>356</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row>
    <row r="30" spans="1:35" s="57" customFormat="1">
      <c r="A30" s="66"/>
      <c r="B30" s="68"/>
      <c r="C30" s="67" t="s">
        <v>357</v>
      </c>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row>
    <row r="31" spans="1:35" s="57" customFormat="1" ht="18" customHeight="1">
      <c r="A31" s="66"/>
      <c r="B31" s="68"/>
      <c r="C31" s="67" t="s">
        <v>358</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row>
    <row r="32" spans="1:35" s="57" customFormat="1" ht="15" customHeight="1">
      <c r="A32" s="66"/>
      <c r="B32" s="68"/>
      <c r="C32" s="67" t="s">
        <v>359</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row>
    <row r="33" spans="1:35" s="57" customFormat="1">
      <c r="A33" s="66"/>
      <c r="B33" s="68"/>
      <c r="C33" s="83" t="s">
        <v>360</v>
      </c>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row>
    <row r="34" spans="1:35" s="57" customFormat="1">
      <c r="A34" s="66"/>
      <c r="B34" s="68"/>
      <c r="C34" s="67" t="s">
        <v>361</v>
      </c>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row>
    <row r="35" spans="1:35" s="57" customFormat="1" ht="17.25" customHeight="1">
      <c r="A35" s="66"/>
      <c r="B35" s="68"/>
      <c r="C35" s="67" t="s">
        <v>362</v>
      </c>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row>
    <row r="36" spans="1:35" s="57" customFormat="1">
      <c r="A36" s="66"/>
      <c r="B36" s="68"/>
      <c r="C36" s="67" t="s">
        <v>363</v>
      </c>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row>
    <row r="37" spans="1:35" s="57" customFormat="1">
      <c r="A37" s="66"/>
      <c r="B37" s="68"/>
      <c r="C37" s="67" t="s">
        <v>364</v>
      </c>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row>
    <row r="38" spans="1:35" s="57" customFormat="1" ht="15" customHeight="1">
      <c r="A38" s="66"/>
      <c r="B38" s="68"/>
      <c r="C38" s="67" t="s">
        <v>365</v>
      </c>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row>
    <row r="39" spans="1:35" s="57" customFormat="1" ht="26.25" customHeight="1">
      <c r="A39" s="66"/>
      <c r="B39" s="68"/>
      <c r="C39" s="81" t="s">
        <v>366</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row>
    <row r="40" spans="1:35" s="57" customFormat="1" ht="15.75" customHeight="1">
      <c r="A40" s="66"/>
      <c r="B40" s="68"/>
      <c r="C40" s="67" t="s">
        <v>367</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row>
    <row r="41" spans="1:35" s="57" customFormat="1" ht="26.25" customHeight="1">
      <c r="A41" s="66"/>
      <c r="B41" s="68"/>
      <c r="C41" s="81" t="s">
        <v>368</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row>
    <row r="42" spans="1:35" s="57" customFormat="1" ht="27.75" customHeight="1">
      <c r="A42" s="66"/>
      <c r="B42" s="68"/>
      <c r="C42" s="81" t="s">
        <v>369</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row>
    <row r="43" spans="1:35" s="57" customFormat="1">
      <c r="A43" s="66"/>
      <c r="B43" s="68"/>
      <c r="C43" s="67" t="s">
        <v>370</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row>
    <row r="44" spans="1:35" s="57" customFormat="1">
      <c r="A44" s="66"/>
      <c r="B44" s="68"/>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row>
    <row r="45" spans="1:35" s="57" customFormat="1">
      <c r="A45" s="66">
        <v>2</v>
      </c>
      <c r="B45" s="68" t="s">
        <v>320</v>
      </c>
      <c r="C45" s="68" t="s">
        <v>371</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row>
    <row r="46" spans="1:35" s="57" customFormat="1">
      <c r="A46" s="85"/>
      <c r="B46" s="68"/>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row>
    <row r="47" spans="1:35" s="57" customFormat="1">
      <c r="A47" s="85" t="str">
        <f>subSTT</f>
        <v>2.1</v>
      </c>
      <c r="B47" s="68" t="s">
        <v>320</v>
      </c>
      <c r="C47" s="68" t="s">
        <v>372</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row>
    <row r="48" spans="1:35" s="57" customFormat="1" ht="30.75" customHeight="1">
      <c r="A48" s="85"/>
      <c r="B48" s="68"/>
      <c r="C48" s="86" t="s">
        <v>373</v>
      </c>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row>
    <row r="49" spans="1:35" s="57" customFormat="1">
      <c r="A49" s="85"/>
      <c r="B49" s="68"/>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row>
    <row r="50" spans="1:35" s="57" customFormat="1">
      <c r="A50" s="85" t="str">
        <f>subSTT</f>
        <v>2.2</v>
      </c>
      <c r="B50" s="68" t="s">
        <v>320</v>
      </c>
      <c r="C50" s="68" t="s">
        <v>374</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row>
    <row r="51" spans="1:35" s="57" customFormat="1">
      <c r="A51" s="85"/>
      <c r="B51" s="68"/>
      <c r="C51" s="88" t="s">
        <v>375</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row>
    <row r="52" spans="1:35" s="57" customFormat="1" ht="41.25" customHeight="1">
      <c r="A52" s="85"/>
      <c r="B52" s="68"/>
      <c r="C52" s="70" t="s">
        <v>376</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row>
    <row r="53" spans="1:35" s="57" customFormat="1" ht="16.5" customHeight="1">
      <c r="A53" s="85"/>
      <c r="B53" s="68"/>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row>
    <row r="54" spans="1:35" s="57" customFormat="1">
      <c r="A54" s="85"/>
      <c r="B54" s="68"/>
      <c r="C54" s="89" t="s">
        <v>377</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row>
    <row r="55" spans="1:35" s="57" customFormat="1">
      <c r="A55" s="85"/>
      <c r="B55" s="68"/>
      <c r="C55" s="70" t="s">
        <v>378</v>
      </c>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row>
    <row r="56" spans="1:35" s="57" customFormat="1">
      <c r="A56" s="85"/>
      <c r="B56" s="68"/>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row>
    <row r="57" spans="1:35" s="57" customFormat="1">
      <c r="A57" s="85"/>
      <c r="B57" s="68"/>
      <c r="C57" s="88" t="s">
        <v>379</v>
      </c>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row>
    <row r="58" spans="1:35" s="57" customFormat="1">
      <c r="A58" s="85"/>
      <c r="B58" s="68"/>
      <c r="C58" s="70" t="s">
        <v>380</v>
      </c>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row>
    <row r="59" spans="1:35" s="57" customFormat="1">
      <c r="A59" s="85"/>
      <c r="B59" s="68"/>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row>
    <row r="60" spans="1:35" s="57" customFormat="1">
      <c r="A60" s="85" t="str">
        <f>subSTT</f>
        <v>2.3</v>
      </c>
      <c r="B60" s="68" t="s">
        <v>320</v>
      </c>
      <c r="C60" s="68" t="s">
        <v>381</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row>
    <row r="61" spans="1:35" s="57" customFormat="1">
      <c r="A61" s="85"/>
      <c r="B61" s="68"/>
      <c r="C61" s="88" t="s">
        <v>382</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row>
    <row r="62" spans="1:35" s="57" customFormat="1">
      <c r="A62" s="85"/>
      <c r="B62" s="68"/>
      <c r="C62" s="74" t="s">
        <v>383</v>
      </c>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1:35" s="57" customFormat="1" ht="55.5" customHeight="1">
      <c r="A63" s="85"/>
      <c r="B63" s="68"/>
      <c r="C63" s="70" t="s">
        <v>384</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row>
    <row r="64" spans="1:35" s="57" customFormat="1">
      <c r="A64" s="85"/>
      <c r="B64" s="68"/>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row>
    <row r="65" spans="1:35" s="57" customFormat="1">
      <c r="A65" s="85"/>
      <c r="B65" s="68"/>
      <c r="C65" s="83" t="s">
        <v>385</v>
      </c>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row>
    <row r="66" spans="1:35" s="57" customFormat="1" ht="39" customHeight="1">
      <c r="A66" s="85"/>
      <c r="B66" s="68"/>
      <c r="C66" s="70" t="s">
        <v>386</v>
      </c>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row>
    <row r="67" spans="1:35" s="57" customFormat="1">
      <c r="A67" s="85"/>
      <c r="B67" s="68"/>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row>
    <row r="68" spans="1:35" s="57" customFormat="1">
      <c r="A68" s="85"/>
      <c r="B68" s="68"/>
      <c r="C68" s="88" t="s">
        <v>387</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row>
    <row r="69" spans="1:35" s="57" customFormat="1">
      <c r="A69" s="85"/>
      <c r="B69" s="68"/>
      <c r="C69" s="70" t="s">
        <v>388</v>
      </c>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s="57" customFormat="1">
      <c r="A70" s="85"/>
      <c r="B70" s="68"/>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row>
    <row r="71" spans="1:35" s="57" customFormat="1" ht="15" customHeight="1">
      <c r="A71" s="85" t="str">
        <f>subSTT</f>
        <v>2.4</v>
      </c>
      <c r="B71" s="68" t="s">
        <v>320</v>
      </c>
      <c r="C71" s="68" t="s">
        <v>389</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row>
    <row r="72" spans="1:35" s="57" customFormat="1" ht="45.75" customHeight="1">
      <c r="A72" s="85"/>
      <c r="B72" s="68"/>
      <c r="C72" s="70" t="s">
        <v>390</v>
      </c>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row>
    <row r="73" spans="1:35" s="57" customFormat="1" ht="15" customHeight="1">
      <c r="A73" s="85"/>
      <c r="B73" s="68"/>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row>
    <row r="74" spans="1:35" s="57" customFormat="1">
      <c r="A74" s="85" t="str">
        <f>subSTT</f>
        <v>2.5</v>
      </c>
      <c r="B74" s="68" t="s">
        <v>320</v>
      </c>
      <c r="C74" s="68" t="s">
        <v>391</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row>
    <row r="75" spans="1:35" s="57" customFormat="1">
      <c r="A75" s="85"/>
      <c r="B75" s="68"/>
      <c r="C75" s="68"/>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row>
    <row r="76" spans="1:35" s="57" customFormat="1" ht="31.5" customHeight="1">
      <c r="A76" s="85"/>
      <c r="B76" s="68"/>
      <c r="C76" s="70" t="s">
        <v>392</v>
      </c>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row>
    <row r="77" spans="1:35" s="57" customFormat="1" ht="37.5" customHeight="1">
      <c r="A77" s="85"/>
      <c r="B77" s="68"/>
      <c r="C77" s="70" t="s">
        <v>393</v>
      </c>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row>
    <row r="78" spans="1:35" s="57" customFormat="1">
      <c r="A78" s="85"/>
      <c r="B78" s="68"/>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row>
    <row r="79" spans="1:35" s="57" customFormat="1">
      <c r="A79" s="85" t="str">
        <f>subSTT</f>
        <v>2.6</v>
      </c>
      <c r="B79" s="68" t="s">
        <v>320</v>
      </c>
      <c r="C79" s="68" t="s">
        <v>394</v>
      </c>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row>
    <row r="80" spans="1:35" s="57" customFormat="1">
      <c r="A80" s="85"/>
      <c r="B80" s="68"/>
      <c r="C80" s="68"/>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row>
    <row r="81" spans="1:35" s="57" customFormat="1" ht="53.25" customHeight="1">
      <c r="A81" s="85"/>
      <c r="B81" s="68"/>
      <c r="C81" s="70" t="s">
        <v>395</v>
      </c>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row>
    <row r="82" spans="1:35" s="57" customFormat="1" ht="24.75" customHeight="1">
      <c r="A82" s="85"/>
      <c r="B82" s="68"/>
      <c r="C82" s="70" t="s">
        <v>396</v>
      </c>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row>
    <row r="83" spans="1:35" s="57" customFormat="1" ht="17.25" customHeight="1">
      <c r="A83" s="85"/>
      <c r="B83" s="68"/>
      <c r="C83" s="70" t="s">
        <v>397</v>
      </c>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row>
    <row r="84" spans="1:35" s="57" customFormat="1" ht="15" customHeight="1">
      <c r="A84" s="85"/>
      <c r="B84" s="68"/>
      <c r="C84" s="70" t="s">
        <v>398</v>
      </c>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row>
    <row r="85" spans="1:35" s="57" customFormat="1" ht="30" customHeight="1">
      <c r="A85" s="85"/>
      <c r="B85" s="68"/>
      <c r="C85" s="81" t="s">
        <v>399</v>
      </c>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row>
    <row r="86" spans="1:35" s="57" customFormat="1">
      <c r="A86" s="85"/>
      <c r="B86" s="68"/>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row>
    <row r="87" spans="1:35" s="57" customFormat="1" ht="15" customHeight="1">
      <c r="A87" s="85" t="str">
        <f>subSTT</f>
        <v>2.7</v>
      </c>
      <c r="B87" s="68" t="s">
        <v>320</v>
      </c>
      <c r="C87" s="68" t="s">
        <v>400</v>
      </c>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row>
    <row r="88" spans="1:35" s="57" customFormat="1" ht="15" customHeight="1">
      <c r="A88" s="85"/>
      <c r="B88" s="68"/>
      <c r="C88" s="68"/>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row>
    <row r="89" spans="1:35" s="57" customFormat="1" ht="31.5" customHeight="1">
      <c r="A89" s="90"/>
      <c r="B89" s="67"/>
      <c r="C89" s="70" t="s">
        <v>401</v>
      </c>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row>
    <row r="90" spans="1:35" s="57" customFormat="1" ht="51.75" hidden="1" customHeight="1">
      <c r="A90" s="90"/>
      <c r="B90" s="67"/>
      <c r="C90" s="70" t="s">
        <v>402</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row>
    <row r="91" spans="1:35" s="57" customFormat="1">
      <c r="A91" s="90"/>
      <c r="B91" s="67"/>
      <c r="C91" s="70" t="s">
        <v>403</v>
      </c>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row>
    <row r="92" spans="1:35" s="57" customFormat="1">
      <c r="A92" s="90"/>
      <c r="B92" s="67"/>
      <c r="C92" s="91"/>
      <c r="D92" s="91" t="s">
        <v>404</v>
      </c>
      <c r="E92" s="67"/>
      <c r="F92" s="67"/>
      <c r="G92" s="67"/>
      <c r="H92" s="67"/>
      <c r="I92" s="67"/>
      <c r="J92" s="67"/>
      <c r="K92" s="67"/>
      <c r="L92" s="67"/>
      <c r="M92" s="67"/>
      <c r="N92" s="67"/>
      <c r="O92" s="67"/>
      <c r="P92" s="67"/>
      <c r="Q92" s="67"/>
      <c r="R92" s="67"/>
      <c r="S92" s="67"/>
      <c r="T92" s="67"/>
      <c r="U92" s="67"/>
      <c r="V92" s="67"/>
      <c r="W92" s="67"/>
      <c r="X92" s="67"/>
      <c r="Y92" s="67"/>
      <c r="Z92" s="67"/>
      <c r="AA92" s="67"/>
      <c r="AB92" s="92" t="s">
        <v>405</v>
      </c>
      <c r="AC92" s="92"/>
      <c r="AD92" s="92"/>
      <c r="AE92" s="92"/>
      <c r="AF92" s="74" t="s">
        <v>406</v>
      </c>
      <c r="AG92" s="74"/>
      <c r="AH92" s="74"/>
      <c r="AI92" s="67"/>
    </row>
    <row r="93" spans="1:35" s="57" customFormat="1">
      <c r="A93" s="90"/>
      <c r="B93" s="67"/>
      <c r="C93" s="67"/>
      <c r="D93" s="91" t="s">
        <v>407</v>
      </c>
      <c r="E93" s="67"/>
      <c r="F93" s="67"/>
      <c r="G93" s="67"/>
      <c r="H93" s="67"/>
      <c r="I93" s="67"/>
      <c r="J93" s="67"/>
      <c r="K93" s="67"/>
      <c r="L93" s="67"/>
      <c r="M93" s="67"/>
      <c r="N93" s="67"/>
      <c r="O93" s="67"/>
      <c r="P93" s="67"/>
      <c r="Q93" s="67"/>
      <c r="R93" s="67"/>
      <c r="S93" s="67"/>
      <c r="T93" s="67"/>
      <c r="U93" s="67"/>
      <c r="V93" s="67"/>
      <c r="W93" s="67"/>
      <c r="X93" s="67"/>
      <c r="Y93" s="67"/>
      <c r="Z93" s="67"/>
      <c r="AA93" s="67"/>
      <c r="AB93" s="92" t="s">
        <v>408</v>
      </c>
      <c r="AC93" s="92"/>
      <c r="AD93" s="92"/>
      <c r="AE93" s="92"/>
      <c r="AF93" s="74" t="s">
        <v>406</v>
      </c>
      <c r="AG93" s="74"/>
      <c r="AH93" s="74"/>
      <c r="AI93" s="67"/>
    </row>
    <row r="94" spans="1:35" s="57" customFormat="1">
      <c r="A94" s="90"/>
      <c r="B94" s="67"/>
      <c r="C94" s="67"/>
      <c r="D94" s="91" t="s">
        <v>409</v>
      </c>
      <c r="E94" s="67"/>
      <c r="F94" s="67"/>
      <c r="G94" s="67"/>
      <c r="H94" s="67"/>
      <c r="I94" s="67"/>
      <c r="J94" s="67"/>
      <c r="K94" s="67"/>
      <c r="L94" s="67"/>
      <c r="M94" s="67"/>
      <c r="N94" s="67"/>
      <c r="O94" s="67"/>
      <c r="P94" s="67"/>
      <c r="Q94" s="67"/>
      <c r="R94" s="67"/>
      <c r="S94" s="67"/>
      <c r="T94" s="67"/>
      <c r="U94" s="67"/>
      <c r="V94" s="67"/>
      <c r="W94" s="67"/>
      <c r="X94" s="67"/>
      <c r="Y94" s="67"/>
      <c r="Z94" s="67"/>
      <c r="AA94" s="67"/>
      <c r="AB94" s="92" t="s">
        <v>410</v>
      </c>
      <c r="AC94" s="92"/>
      <c r="AD94" s="92"/>
      <c r="AE94" s="92"/>
      <c r="AF94" s="74" t="s">
        <v>406</v>
      </c>
      <c r="AG94" s="74"/>
      <c r="AH94" s="74"/>
      <c r="AI94" s="67"/>
    </row>
    <row r="95" spans="1:35" s="57" customFormat="1">
      <c r="A95" s="90"/>
      <c r="B95" s="67"/>
      <c r="C95" s="67"/>
      <c r="D95" s="91" t="s">
        <v>411</v>
      </c>
      <c r="E95" s="67"/>
      <c r="F95" s="67"/>
      <c r="G95" s="67"/>
      <c r="H95" s="67"/>
      <c r="I95" s="67"/>
      <c r="J95" s="67"/>
      <c r="K95" s="67"/>
      <c r="L95" s="67"/>
      <c r="M95" s="67"/>
      <c r="N95" s="67"/>
      <c r="O95" s="67"/>
      <c r="P95" s="67"/>
      <c r="Q95" s="67"/>
      <c r="R95" s="67"/>
      <c r="S95" s="67"/>
      <c r="T95" s="67"/>
      <c r="U95" s="67"/>
      <c r="V95" s="67"/>
      <c r="W95" s="67"/>
      <c r="X95" s="67"/>
      <c r="Y95" s="67"/>
      <c r="Z95" s="67"/>
      <c r="AA95" s="67"/>
      <c r="AB95" s="92" t="s">
        <v>199</v>
      </c>
      <c r="AC95" s="92"/>
      <c r="AD95" s="92"/>
      <c r="AE95" s="92"/>
      <c r="AF95" s="74" t="s">
        <v>406</v>
      </c>
      <c r="AG95" s="74"/>
      <c r="AH95" s="74"/>
      <c r="AI95" s="67"/>
    </row>
    <row r="96" spans="1:35" s="57" customFormat="1" hidden="1">
      <c r="A96" s="90"/>
      <c r="B96" s="67"/>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row>
    <row r="97" spans="1:35" s="57" customFormat="1" hidden="1">
      <c r="A97" s="85" t="str">
        <f>subSTT</f>
        <v>2.7</v>
      </c>
      <c r="B97" s="68" t="s">
        <v>320</v>
      </c>
      <c r="C97" s="68" t="s">
        <v>412</v>
      </c>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row>
    <row r="98" spans="1:35" s="57" customFormat="1" ht="45.75" hidden="1" customHeight="1">
      <c r="A98" s="90"/>
      <c r="B98" s="67"/>
      <c r="C98" s="70" t="s">
        <v>413</v>
      </c>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row>
    <row r="99" spans="1:35" s="57" customFormat="1">
      <c r="A99" s="90"/>
      <c r="B99" s="67"/>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row>
    <row r="100" spans="1:35" s="57" customFormat="1">
      <c r="A100" s="85" t="str">
        <f>subSTT</f>
        <v>2.8</v>
      </c>
      <c r="B100" s="68" t="s">
        <v>320</v>
      </c>
      <c r="C100" s="68" t="s">
        <v>414</v>
      </c>
      <c r="D100" s="84"/>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row>
    <row r="101" spans="1:35" s="57" customFormat="1">
      <c r="A101" s="90"/>
      <c r="B101" s="67"/>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row>
    <row r="102" spans="1:35" s="57" customFormat="1" ht="40.5" customHeight="1">
      <c r="A102" s="90"/>
      <c r="B102" s="67"/>
      <c r="C102" s="83" t="s">
        <v>415</v>
      </c>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row>
    <row r="103" spans="1:35" s="57" customFormat="1">
      <c r="A103" s="90"/>
      <c r="B103" s="67"/>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row>
    <row r="104" spans="1:35" s="57" customFormat="1" ht="55.5" customHeight="1">
      <c r="A104" s="90"/>
      <c r="B104" s="67"/>
      <c r="C104" s="83" t="s">
        <v>416</v>
      </c>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row>
    <row r="105" spans="1:35" s="57" customFormat="1">
      <c r="A105" s="90"/>
      <c r="B105" s="67"/>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row>
    <row r="106" spans="1:35" s="57" customFormat="1">
      <c r="A106" s="85" t="str">
        <f>subSTT</f>
        <v>2.9</v>
      </c>
      <c r="B106" s="68" t="s">
        <v>320</v>
      </c>
      <c r="C106" s="68" t="s">
        <v>417</v>
      </c>
      <c r="D106" s="84"/>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row>
    <row r="107" spans="1:35" s="57" customFormat="1">
      <c r="A107" s="90"/>
      <c r="B107" s="67"/>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row>
    <row r="108" spans="1:35" s="57" customFormat="1" ht="64.5" customHeight="1">
      <c r="A108" s="90"/>
      <c r="B108" s="67"/>
      <c r="C108" s="70" t="s">
        <v>418</v>
      </c>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row>
    <row r="109" spans="1:35" s="57" customFormat="1">
      <c r="A109" s="90"/>
      <c r="B109" s="67"/>
      <c r="C109" s="87"/>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row>
    <row r="110" spans="1:35" s="57" customFormat="1" ht="47.25" customHeight="1">
      <c r="A110" s="85"/>
      <c r="B110" s="68"/>
      <c r="C110" s="83" t="s">
        <v>419</v>
      </c>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row>
    <row r="111" spans="1:35" s="57" customFormat="1">
      <c r="A111" s="90"/>
      <c r="B111" s="67"/>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row>
    <row r="112" spans="1:35" s="57" customFormat="1">
      <c r="A112" s="85" t="str">
        <f>subSTT</f>
        <v>2.10</v>
      </c>
      <c r="B112" s="68" t="s">
        <v>320</v>
      </c>
      <c r="C112" s="68" t="s">
        <v>420</v>
      </c>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row>
    <row r="113" spans="1:35" s="57" customFormat="1">
      <c r="A113" s="85"/>
      <c r="B113" s="68"/>
      <c r="C113" s="68"/>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row>
    <row r="114" spans="1:35" s="57" customFormat="1" ht="54" customHeight="1">
      <c r="A114" s="85"/>
      <c r="B114" s="68"/>
      <c r="C114" s="83" t="s">
        <v>421</v>
      </c>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row>
    <row r="115" spans="1:35" s="57" customFormat="1">
      <c r="A115" s="90"/>
      <c r="B115" s="67"/>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row>
    <row r="116" spans="1:35" s="57" customFormat="1">
      <c r="A116" s="85" t="str">
        <f>subSTT</f>
        <v>2.11</v>
      </c>
      <c r="B116" s="68" t="s">
        <v>320</v>
      </c>
      <c r="C116" s="68" t="s">
        <v>422</v>
      </c>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row>
    <row r="117" spans="1:35" s="57" customFormat="1">
      <c r="A117" s="85"/>
      <c r="B117" s="68"/>
      <c r="C117" s="83" t="s">
        <v>423</v>
      </c>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row>
    <row r="118" spans="1:35" s="57" customFormat="1">
      <c r="A118" s="85"/>
      <c r="B118" s="68"/>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row>
    <row r="119" spans="1:35" s="57" customFormat="1" ht="56.25" customHeight="1">
      <c r="A119" s="85"/>
      <c r="B119" s="68"/>
      <c r="C119" s="83" t="s">
        <v>424</v>
      </c>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row>
    <row r="120" spans="1:35" s="57" customFormat="1">
      <c r="A120" s="85"/>
      <c r="B120" s="68"/>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row>
    <row r="121" spans="1:35" s="57" customFormat="1" ht="44.25" customHeight="1">
      <c r="A121" s="85"/>
      <c r="B121" s="68"/>
      <c r="C121" s="83" t="s">
        <v>425</v>
      </c>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row>
    <row r="122" spans="1:35" s="57" customFormat="1">
      <c r="A122" s="85"/>
      <c r="B122" s="68"/>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row>
    <row r="123" spans="1:35" s="57" customFormat="1" ht="45.75" customHeight="1">
      <c r="A123" s="85"/>
      <c r="B123" s="68"/>
      <c r="C123" s="83" t="s">
        <v>426</v>
      </c>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row>
    <row r="124" spans="1:35" s="57" customFormat="1">
      <c r="A124" s="85"/>
      <c r="B124" s="68"/>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row>
    <row r="125" spans="1:35" s="57" customFormat="1" ht="64.5" customHeight="1">
      <c r="A125" s="85"/>
      <c r="B125" s="68"/>
      <c r="C125" s="83" t="s">
        <v>427</v>
      </c>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row>
    <row r="126" spans="1:35" s="57" customFormat="1">
      <c r="A126" s="85"/>
      <c r="B126" s="68"/>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row>
    <row r="127" spans="1:35" s="57" customFormat="1" ht="33.75" customHeight="1">
      <c r="A127" s="85"/>
      <c r="B127" s="68"/>
      <c r="C127" s="83" t="s">
        <v>428</v>
      </c>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row>
    <row r="128" spans="1:35" s="57" customFormat="1">
      <c r="A128" s="90"/>
      <c r="B128" s="67"/>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row>
    <row r="129" spans="1:35" s="57" customFormat="1">
      <c r="A129" s="85" t="str">
        <f>subSTT</f>
        <v>2.12</v>
      </c>
      <c r="B129" s="68" t="s">
        <v>320</v>
      </c>
      <c r="C129" s="68" t="s">
        <v>429</v>
      </c>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row>
    <row r="130" spans="1:35" s="57" customFormat="1">
      <c r="A130" s="85"/>
      <c r="B130" s="68"/>
      <c r="C130" s="93" t="s">
        <v>430</v>
      </c>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row>
    <row r="131" spans="1:35" s="57" customFormat="1">
      <c r="A131" s="85"/>
      <c r="B131" s="68"/>
      <c r="C131" s="83" t="s">
        <v>431</v>
      </c>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row>
    <row r="132" spans="1:35" s="57" customFormat="1" ht="27" customHeight="1">
      <c r="A132" s="85"/>
      <c r="B132" s="68"/>
      <c r="C132" s="94" t="s">
        <v>432</v>
      </c>
      <c r="D132" s="70" t="s">
        <v>433</v>
      </c>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row>
    <row r="133" spans="1:35" s="57" customFormat="1" ht="21" customHeight="1">
      <c r="A133" s="85"/>
      <c r="B133" s="68"/>
      <c r="C133" s="94" t="s">
        <v>432</v>
      </c>
      <c r="D133" s="70" t="s">
        <v>434</v>
      </c>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row>
    <row r="134" spans="1:35" s="57" customFormat="1">
      <c r="A134" s="85"/>
      <c r="B134" s="68"/>
      <c r="C134" s="94" t="s">
        <v>432</v>
      </c>
      <c r="D134" s="70" t="s">
        <v>435</v>
      </c>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row>
    <row r="135" spans="1:35" s="57" customFormat="1">
      <c r="A135" s="85"/>
      <c r="B135" s="68"/>
      <c r="C135" s="94" t="s">
        <v>432</v>
      </c>
      <c r="D135" s="70" t="s">
        <v>436</v>
      </c>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row>
    <row r="136" spans="1:35" s="57" customFormat="1">
      <c r="A136" s="85"/>
      <c r="B136" s="68"/>
      <c r="C136" s="94" t="s">
        <v>432</v>
      </c>
      <c r="D136" s="70" t="s">
        <v>437</v>
      </c>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row>
    <row r="137" spans="1:35" s="57" customFormat="1">
      <c r="A137" s="85"/>
      <c r="B137" s="68"/>
      <c r="C137" s="94"/>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row>
    <row r="138" spans="1:35" s="57" customFormat="1">
      <c r="A138" s="85"/>
      <c r="B138" s="68"/>
      <c r="C138" s="93" t="s">
        <v>438</v>
      </c>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row>
    <row r="139" spans="1:35" s="57" customFormat="1" ht="57" customHeight="1">
      <c r="A139" s="85"/>
      <c r="B139" s="68"/>
      <c r="C139" s="83" t="s">
        <v>439</v>
      </c>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row>
    <row r="140" spans="1:35" s="57" customFormat="1">
      <c r="A140" s="85"/>
      <c r="B140" s="68"/>
      <c r="C140" s="94" t="s">
        <v>432</v>
      </c>
      <c r="D140" s="70" t="s">
        <v>435</v>
      </c>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row>
    <row r="141" spans="1:35" s="57" customFormat="1">
      <c r="A141" s="85"/>
      <c r="B141" s="68"/>
      <c r="C141" s="94" t="s">
        <v>432</v>
      </c>
      <c r="D141" s="70" t="s">
        <v>440</v>
      </c>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row>
    <row r="142" spans="1:35" s="57" customFormat="1">
      <c r="A142" s="85"/>
      <c r="B142" s="68"/>
      <c r="C142" s="94" t="s">
        <v>432</v>
      </c>
      <c r="D142" s="70" t="s">
        <v>441</v>
      </c>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row>
    <row r="143" spans="1:35" s="57" customFormat="1">
      <c r="A143" s="85"/>
      <c r="B143" s="68"/>
      <c r="C143" s="94" t="s">
        <v>432</v>
      </c>
      <c r="D143" s="70" t="s">
        <v>442</v>
      </c>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row>
    <row r="144" spans="1:35" s="57" customFormat="1">
      <c r="A144" s="85"/>
      <c r="B144" s="68"/>
      <c r="C144" s="94"/>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row>
    <row r="145" spans="1:35" s="57" customFormat="1">
      <c r="A145" s="85"/>
      <c r="B145" s="68"/>
      <c r="C145" s="83" t="s">
        <v>443</v>
      </c>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row>
    <row r="146" spans="1:35" s="57" customFormat="1">
      <c r="A146" s="85"/>
      <c r="B146" s="68"/>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row>
    <row r="147" spans="1:35" s="57" customFormat="1">
      <c r="A147" s="85"/>
      <c r="B147" s="68"/>
      <c r="C147" s="95" t="s">
        <v>444</v>
      </c>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row>
    <row r="148" spans="1:35" s="57" customFormat="1" ht="28.5" customHeight="1">
      <c r="A148" s="85"/>
      <c r="B148" s="68"/>
      <c r="C148" s="83" t="s">
        <v>445</v>
      </c>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row>
    <row r="149" spans="1:35" s="57" customFormat="1">
      <c r="A149" s="85"/>
      <c r="B149" s="68"/>
      <c r="C149" s="94" t="s">
        <v>432</v>
      </c>
      <c r="D149" s="83" t="s">
        <v>446</v>
      </c>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row>
    <row r="150" spans="1:35" s="57" customFormat="1">
      <c r="A150" s="85"/>
      <c r="B150" s="68"/>
      <c r="C150" s="94" t="s">
        <v>432</v>
      </c>
      <c r="D150" s="83" t="s">
        <v>447</v>
      </c>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row>
    <row r="151" spans="1:35" s="57" customFormat="1">
      <c r="A151" s="85"/>
      <c r="B151" s="68"/>
      <c r="C151" s="9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row>
    <row r="152" spans="1:35" s="57" customFormat="1" ht="27.75" customHeight="1">
      <c r="A152" s="85"/>
      <c r="B152" s="68"/>
      <c r="C152" s="83" t="s">
        <v>448</v>
      </c>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row>
    <row r="153" spans="1:35" s="57" customFormat="1">
      <c r="A153" s="85"/>
      <c r="B153" s="68"/>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row>
    <row r="154" spans="1:35" s="57" customFormat="1">
      <c r="A154" s="85"/>
      <c r="B154" s="68"/>
      <c r="C154" s="93" t="s">
        <v>449</v>
      </c>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row>
    <row r="155" spans="1:35" s="57" customFormat="1" ht="68.25" customHeight="1">
      <c r="A155" s="85"/>
      <c r="B155" s="68"/>
      <c r="C155" s="83" t="s">
        <v>450</v>
      </c>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row>
    <row r="156" spans="1:35" s="57" customFormat="1" ht="21" customHeight="1">
      <c r="A156" s="85"/>
      <c r="B156" s="68"/>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row>
    <row r="157" spans="1:35" s="57" customFormat="1">
      <c r="A157" s="85"/>
      <c r="B157" s="68"/>
      <c r="C157" s="95" t="s">
        <v>451</v>
      </c>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row>
    <row r="158" spans="1:35" s="57" customFormat="1" ht="30.75" customHeight="1">
      <c r="A158" s="85"/>
      <c r="B158" s="68"/>
      <c r="C158" s="96" t="s">
        <v>452</v>
      </c>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row>
    <row r="159" spans="1:35" s="57" customFormat="1">
      <c r="A159" s="85"/>
      <c r="B159" s="68"/>
      <c r="C159" s="95"/>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row>
    <row r="160" spans="1:35" s="57" customFormat="1">
      <c r="A160" s="85" t="str">
        <f>subSTT</f>
        <v>2.13</v>
      </c>
      <c r="B160" s="68" t="s">
        <v>320</v>
      </c>
      <c r="C160" s="68" t="s">
        <v>453</v>
      </c>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row>
    <row r="161" spans="1:35" s="57" customFormat="1">
      <c r="A161" s="85"/>
      <c r="B161" s="68"/>
      <c r="C161" s="67" t="s">
        <v>454</v>
      </c>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row>
    <row r="162" spans="1:35" s="57" customFormat="1">
      <c r="A162" s="85"/>
      <c r="B162" s="68"/>
      <c r="C162" s="94" t="s">
        <v>432</v>
      </c>
      <c r="D162" s="83" t="s">
        <v>455</v>
      </c>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row>
    <row r="163" spans="1:35" s="57" customFormat="1">
      <c r="A163" s="85"/>
      <c r="B163" s="68"/>
      <c r="C163" s="94" t="s">
        <v>432</v>
      </c>
      <c r="D163" s="83" t="s">
        <v>456</v>
      </c>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row>
    <row r="164" spans="1:35" s="57" customFormat="1">
      <c r="A164" s="85"/>
      <c r="B164" s="68"/>
      <c r="C164" s="94" t="s">
        <v>432</v>
      </c>
      <c r="D164" s="83" t="s">
        <v>457</v>
      </c>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row>
    <row r="165" spans="1:35" s="57" customFormat="1">
      <c r="A165" s="85"/>
      <c r="B165" s="68"/>
      <c r="C165" s="94" t="s">
        <v>432</v>
      </c>
      <c r="D165" s="83" t="s">
        <v>458</v>
      </c>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row>
    <row r="166" spans="1:35" s="57" customFormat="1">
      <c r="A166" s="85"/>
      <c r="B166" s="68"/>
      <c r="C166" s="83" t="s">
        <v>459</v>
      </c>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row>
    <row r="167" spans="1:35" s="57" customFormat="1">
      <c r="A167" s="85"/>
      <c r="B167" s="68"/>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row>
    <row r="168" spans="1:35" s="57" customFormat="1">
      <c r="A168" s="85" t="str">
        <f>subSTT</f>
        <v>2.14</v>
      </c>
      <c r="B168" s="68" t="s">
        <v>320</v>
      </c>
      <c r="C168" s="68" t="s">
        <v>460</v>
      </c>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row>
    <row r="169" spans="1:35" s="57" customFormat="1">
      <c r="A169" s="85"/>
      <c r="B169" s="68"/>
      <c r="C169" s="93" t="s">
        <v>461</v>
      </c>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row>
    <row r="170" spans="1:35" s="57" customFormat="1" ht="45" customHeight="1">
      <c r="A170" s="85"/>
      <c r="B170" s="68"/>
      <c r="C170" s="83" t="s">
        <v>462</v>
      </c>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row>
    <row r="171" spans="1:35" s="57" customFormat="1">
      <c r="A171" s="98"/>
      <c r="B171" s="68"/>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54"/>
    </row>
    <row r="172" spans="1:35" ht="14.25">
      <c r="A172" s="66" t="s">
        <v>463</v>
      </c>
      <c r="B172" s="99"/>
      <c r="C172" s="99"/>
      <c r="D172" s="99"/>
      <c r="E172" s="99"/>
      <c r="F172" s="99"/>
      <c r="G172" s="99"/>
      <c r="H172" s="99"/>
      <c r="I172" s="99"/>
      <c r="J172" s="99"/>
      <c r="K172" s="99"/>
      <c r="L172" s="99"/>
      <c r="M172" s="99"/>
      <c r="N172" s="99"/>
      <c r="O172" s="99"/>
      <c r="P172" s="99"/>
      <c r="R172" s="101"/>
      <c r="S172" s="102"/>
      <c r="T172" s="103"/>
      <c r="V172" s="104"/>
      <c r="W172" s="105"/>
      <c r="X172" s="105"/>
      <c r="Y172" s="105"/>
      <c r="Z172" s="105"/>
      <c r="AA172" s="105"/>
      <c r="AB172" s="106"/>
      <c r="AC172" s="104"/>
      <c r="AD172" s="105"/>
      <c r="AE172" s="105"/>
      <c r="AF172" s="105"/>
      <c r="AG172" s="105"/>
      <c r="AH172" s="105"/>
    </row>
    <row r="173" spans="1:35" ht="15">
      <c r="B173" s="99"/>
      <c r="C173" s="99"/>
      <c r="D173" s="99"/>
      <c r="E173" s="99"/>
      <c r="F173" s="99"/>
      <c r="G173" s="99"/>
      <c r="H173" s="99"/>
      <c r="I173" s="99"/>
      <c r="J173" s="99"/>
      <c r="K173" s="99"/>
      <c r="L173" s="99"/>
      <c r="M173" s="99"/>
      <c r="N173" s="99"/>
      <c r="O173" s="99"/>
      <c r="P173" s="99"/>
      <c r="R173" s="101"/>
      <c r="S173" s="102"/>
      <c r="T173" s="103"/>
      <c r="V173" s="108" t="s">
        <v>464</v>
      </c>
      <c r="W173" s="109"/>
      <c r="X173" s="109"/>
      <c r="Y173" s="109"/>
      <c r="Z173" s="109"/>
      <c r="AA173" s="109"/>
      <c r="AB173" s="106"/>
      <c r="AC173" s="108" t="s">
        <v>465</v>
      </c>
      <c r="AD173" s="109"/>
      <c r="AE173" s="109"/>
      <c r="AF173" s="109"/>
      <c r="AG173" s="109"/>
      <c r="AH173" s="109"/>
    </row>
    <row r="174" spans="1:35" ht="15">
      <c r="B174" s="99"/>
      <c r="C174" s="99"/>
      <c r="D174" s="99"/>
      <c r="E174" s="99"/>
      <c r="F174" s="99"/>
      <c r="G174" s="99"/>
      <c r="H174" s="99"/>
      <c r="I174" s="99"/>
      <c r="J174" s="99"/>
      <c r="K174" s="99"/>
      <c r="L174" s="99"/>
      <c r="M174" s="99"/>
      <c r="N174" s="99"/>
      <c r="O174" s="99"/>
      <c r="P174" s="99"/>
      <c r="R174" s="101"/>
      <c r="S174" s="102"/>
      <c r="T174" s="103"/>
      <c r="V174" s="110" t="s">
        <v>466</v>
      </c>
      <c r="W174" s="111"/>
      <c r="X174" s="111"/>
      <c r="Y174" s="111"/>
      <c r="Z174" s="111"/>
      <c r="AA174" s="111"/>
      <c r="AB174" s="106"/>
      <c r="AC174" s="110" t="s">
        <v>466</v>
      </c>
      <c r="AD174" s="111"/>
      <c r="AE174" s="111"/>
      <c r="AF174" s="111"/>
      <c r="AG174" s="111"/>
      <c r="AH174" s="111"/>
    </row>
    <row r="175" spans="1:35">
      <c r="A175" s="112" t="s">
        <v>467</v>
      </c>
      <c r="D175" s="113"/>
      <c r="E175" s="113"/>
      <c r="F175" s="113"/>
      <c r="G175" s="113"/>
      <c r="H175" s="113"/>
      <c r="I175" s="113"/>
      <c r="J175" s="113"/>
      <c r="K175" s="113"/>
      <c r="L175" s="113"/>
      <c r="M175" s="113"/>
      <c r="N175" s="113"/>
      <c r="O175" s="113"/>
      <c r="P175" s="113"/>
      <c r="R175" s="101"/>
      <c r="S175" s="114"/>
      <c r="T175" s="115"/>
      <c r="V175" s="116">
        <v>2362833000</v>
      </c>
      <c r="W175" s="116"/>
      <c r="X175" s="116"/>
      <c r="Y175" s="116"/>
      <c r="Z175" s="116"/>
      <c r="AA175" s="116"/>
      <c r="AC175" s="116">
        <v>3229749500</v>
      </c>
      <c r="AD175" s="116"/>
      <c r="AE175" s="116"/>
      <c r="AF175" s="116"/>
      <c r="AG175" s="116"/>
      <c r="AH175" s="116"/>
    </row>
    <row r="176" spans="1:35">
      <c r="A176" s="112" t="s">
        <v>468</v>
      </c>
      <c r="D176" s="113"/>
      <c r="E176" s="113"/>
      <c r="F176" s="113"/>
      <c r="G176" s="113"/>
      <c r="H176" s="113"/>
      <c r="I176" s="113"/>
      <c r="J176" s="113"/>
      <c r="K176" s="113"/>
      <c r="L176" s="113"/>
      <c r="M176" s="113"/>
      <c r="N176" s="113"/>
      <c r="O176" s="113"/>
      <c r="P176" s="113"/>
      <c r="R176" s="101"/>
      <c r="S176" s="114"/>
      <c r="T176" s="115"/>
      <c r="V176" s="117">
        <v>87417020731</v>
      </c>
      <c r="W176" s="117"/>
      <c r="X176" s="117"/>
      <c r="Y176" s="117"/>
      <c r="Z176" s="117"/>
      <c r="AA176" s="117"/>
      <c r="AC176" s="117">
        <v>69745464444</v>
      </c>
      <c r="AD176" s="117"/>
      <c r="AE176" s="117"/>
      <c r="AF176" s="117"/>
      <c r="AG176" s="117"/>
      <c r="AH176" s="117"/>
    </row>
    <row r="177" spans="1:34">
      <c r="A177" s="118" t="s">
        <v>469</v>
      </c>
      <c r="R177" s="101"/>
      <c r="S177" s="114"/>
      <c r="T177" s="101"/>
      <c r="V177" s="117">
        <v>4263102000</v>
      </c>
      <c r="W177" s="117"/>
      <c r="X177" s="117"/>
      <c r="Y177" s="117"/>
      <c r="Z177" s="117"/>
      <c r="AA177" s="117"/>
      <c r="AC177" s="117">
        <v>0</v>
      </c>
      <c r="AD177" s="117"/>
      <c r="AE177" s="117"/>
      <c r="AF177" s="117"/>
      <c r="AG177" s="117"/>
      <c r="AH177" s="117"/>
    </row>
    <row r="178" spans="1:34" ht="19.5" customHeight="1">
      <c r="A178" s="118" t="s">
        <v>470</v>
      </c>
      <c r="R178" s="101"/>
      <c r="S178" s="114"/>
      <c r="T178" s="101"/>
      <c r="V178" s="119">
        <v>20000000000</v>
      </c>
      <c r="W178" s="119"/>
      <c r="X178" s="119"/>
      <c r="Y178" s="119"/>
      <c r="Z178" s="119"/>
      <c r="AA178" s="119"/>
      <c r="AC178" s="117">
        <v>20000000000</v>
      </c>
      <c r="AD178" s="117"/>
      <c r="AE178" s="117"/>
      <c r="AF178" s="117"/>
      <c r="AG178" s="117"/>
      <c r="AH178" s="117"/>
    </row>
    <row r="179" spans="1:34" ht="14.25" thickBot="1">
      <c r="A179" s="120"/>
      <c r="B179" s="101"/>
      <c r="C179" s="101"/>
      <c r="D179" s="115"/>
      <c r="E179" s="115"/>
      <c r="F179" s="115"/>
      <c r="G179" s="115"/>
      <c r="H179" s="115"/>
      <c r="I179" s="113"/>
      <c r="J179" s="113"/>
      <c r="K179" s="113"/>
      <c r="L179" s="113"/>
      <c r="M179" s="113"/>
      <c r="O179" s="113"/>
      <c r="P179" s="113"/>
      <c r="Q179" s="113"/>
      <c r="R179" s="115"/>
      <c r="S179" s="115"/>
      <c r="T179" s="101"/>
      <c r="V179" s="121">
        <f>SUBTOTAL(9,V175:AA178)</f>
        <v>114042955731</v>
      </c>
      <c r="W179" s="121"/>
      <c r="X179" s="121"/>
      <c r="Y179" s="121"/>
      <c r="Z179" s="121"/>
      <c r="AA179" s="121"/>
      <c r="AC179" s="121">
        <f>SUBTOTAL(9,AC175:AH178)</f>
        <v>92975213944</v>
      </c>
      <c r="AD179" s="121"/>
      <c r="AE179" s="121"/>
      <c r="AF179" s="121"/>
      <c r="AG179" s="121"/>
      <c r="AH179" s="121"/>
    </row>
    <row r="180" spans="1:34" ht="14.25" hidden="1" customHeight="1" outlineLevel="1" thickTop="1">
      <c r="A180" s="122" t="s">
        <v>471</v>
      </c>
      <c r="B180" s="99"/>
      <c r="C180" s="99"/>
      <c r="D180" s="99"/>
      <c r="E180" s="99"/>
      <c r="F180" s="99"/>
      <c r="G180" s="99"/>
      <c r="H180" s="99"/>
      <c r="I180" s="99"/>
      <c r="J180" s="99"/>
      <c r="K180" s="99"/>
      <c r="L180" s="99"/>
      <c r="M180" s="99"/>
      <c r="N180" s="99"/>
      <c r="O180" s="99"/>
      <c r="P180" s="99"/>
      <c r="R180" s="103"/>
      <c r="S180" s="102"/>
      <c r="T180" s="103"/>
      <c r="V180" s="104"/>
      <c r="W180" s="105"/>
      <c r="X180" s="105"/>
      <c r="Y180" s="105"/>
      <c r="Z180" s="105"/>
      <c r="AA180" s="105"/>
      <c r="AB180" s="106"/>
      <c r="AC180" s="104"/>
      <c r="AD180" s="105"/>
      <c r="AE180" s="105"/>
      <c r="AF180" s="105"/>
      <c r="AG180" s="105"/>
      <c r="AH180" s="105"/>
    </row>
    <row r="181" spans="1:34" ht="15.75" hidden="1" outlineLevel="1" thickTop="1">
      <c r="A181" s="122"/>
      <c r="B181" s="99"/>
      <c r="C181" s="99"/>
      <c r="D181" s="99"/>
      <c r="E181" s="99"/>
      <c r="F181" s="99"/>
      <c r="G181" s="99"/>
      <c r="H181" s="99"/>
      <c r="I181" s="99"/>
      <c r="J181" s="99"/>
      <c r="K181" s="99"/>
      <c r="L181" s="99"/>
      <c r="M181" s="99"/>
      <c r="N181" s="99"/>
      <c r="O181" s="99"/>
      <c r="P181" s="99"/>
      <c r="R181" s="103"/>
      <c r="S181" s="102"/>
      <c r="T181" s="103"/>
      <c r="V181" s="123" t="str">
        <f>V173</f>
        <v>30/09/2014</v>
      </c>
      <c r="W181" s="109"/>
      <c r="X181" s="109"/>
      <c r="Y181" s="109"/>
      <c r="Z181" s="109"/>
      <c r="AA181" s="109"/>
      <c r="AB181" s="106"/>
      <c r="AC181" s="123" t="str">
        <f>AC173</f>
        <v>01/01/2014</v>
      </c>
      <c r="AD181" s="109"/>
      <c r="AE181" s="109"/>
      <c r="AF181" s="109"/>
      <c r="AG181" s="109"/>
      <c r="AH181" s="109"/>
    </row>
    <row r="182" spans="1:34" ht="15" hidden="1" customHeight="1" outlineLevel="1">
      <c r="A182" s="122"/>
      <c r="B182" s="99"/>
      <c r="C182" s="99"/>
      <c r="D182" s="99"/>
      <c r="E182" s="99"/>
      <c r="F182" s="99"/>
      <c r="G182" s="99"/>
      <c r="H182" s="99"/>
      <c r="I182" s="99"/>
      <c r="J182" s="99"/>
      <c r="K182" s="99"/>
      <c r="L182" s="99"/>
      <c r="M182" s="99"/>
      <c r="N182" s="99"/>
      <c r="O182" s="99"/>
      <c r="P182" s="99"/>
      <c r="R182" s="103"/>
      <c r="S182" s="102"/>
      <c r="T182" s="103"/>
      <c r="V182" s="110" t="str">
        <f>V174</f>
        <v>VND</v>
      </c>
      <c r="W182" s="111"/>
      <c r="X182" s="111"/>
      <c r="Y182" s="111"/>
      <c r="Z182" s="111"/>
      <c r="AA182" s="111"/>
      <c r="AB182" s="106"/>
      <c r="AC182" s="110" t="str">
        <f>AC174</f>
        <v>VND</v>
      </c>
      <c r="AD182" s="111"/>
      <c r="AE182" s="111"/>
      <c r="AF182" s="111"/>
      <c r="AG182" s="111"/>
      <c r="AH182" s="111"/>
    </row>
    <row r="183" spans="1:34" ht="13.5" hidden="1" customHeight="1" outlineLevel="1">
      <c r="A183" s="124" t="s">
        <v>472</v>
      </c>
      <c r="B183" s="125"/>
      <c r="C183" s="113"/>
      <c r="D183" s="113"/>
      <c r="E183" s="113"/>
      <c r="F183" s="113"/>
      <c r="G183" s="113"/>
      <c r="H183" s="113"/>
      <c r="I183" s="113"/>
      <c r="J183" s="113"/>
      <c r="K183" s="113"/>
      <c r="L183" s="113"/>
      <c r="M183" s="113"/>
      <c r="N183" s="113"/>
      <c r="O183" s="113"/>
      <c r="P183" s="113"/>
      <c r="R183" s="115"/>
      <c r="S183" s="114"/>
      <c r="T183" s="115"/>
      <c r="V183" s="116">
        <v>0</v>
      </c>
      <c r="W183" s="116"/>
      <c r="X183" s="116"/>
      <c r="Y183" s="116"/>
      <c r="Z183" s="116"/>
      <c r="AA183" s="116"/>
      <c r="AC183" s="116">
        <v>0</v>
      </c>
      <c r="AD183" s="116"/>
      <c r="AE183" s="116"/>
      <c r="AF183" s="116"/>
      <c r="AG183" s="116"/>
      <c r="AH183" s="116"/>
    </row>
    <row r="184" spans="1:34" ht="15" hidden="1" customHeight="1" outlineLevel="1">
      <c r="A184" s="124" t="s">
        <v>473</v>
      </c>
      <c r="B184" s="125"/>
      <c r="C184" s="113"/>
      <c r="D184" s="113"/>
      <c r="E184" s="113"/>
      <c r="F184" s="113"/>
      <c r="G184" s="113"/>
      <c r="H184" s="113"/>
      <c r="I184" s="113"/>
      <c r="J184" s="113"/>
      <c r="K184" s="113"/>
      <c r="L184" s="113"/>
      <c r="M184" s="113"/>
      <c r="N184" s="113"/>
      <c r="O184" s="113"/>
      <c r="P184" s="113"/>
      <c r="R184" s="115"/>
      <c r="S184" s="114"/>
      <c r="T184" s="115"/>
      <c r="V184" s="126">
        <v>0</v>
      </c>
      <c r="W184" s="126"/>
      <c r="X184" s="126"/>
      <c r="Y184" s="126"/>
      <c r="Z184" s="126"/>
      <c r="AA184" s="126"/>
      <c r="AC184" s="126">
        <v>0</v>
      </c>
      <c r="AD184" s="126"/>
      <c r="AE184" s="126"/>
      <c r="AF184" s="126"/>
      <c r="AG184" s="126"/>
      <c r="AH184" s="126"/>
    </row>
    <row r="185" spans="1:34" ht="13.5" hidden="1" customHeight="1" outlineLevel="1">
      <c r="A185" s="124" t="s">
        <v>474</v>
      </c>
      <c r="B185" s="125"/>
      <c r="C185" s="113"/>
      <c r="D185" s="113"/>
      <c r="E185" s="113"/>
      <c r="F185" s="113"/>
      <c r="G185" s="113"/>
      <c r="H185" s="113"/>
      <c r="I185" s="113"/>
      <c r="J185" s="113"/>
      <c r="K185" s="113"/>
      <c r="L185" s="113"/>
      <c r="M185" s="113"/>
      <c r="N185" s="113"/>
      <c r="O185" s="113"/>
      <c r="P185" s="113"/>
      <c r="R185" s="115"/>
      <c r="S185" s="114"/>
      <c r="T185" s="115"/>
      <c r="V185" s="119">
        <v>0</v>
      </c>
      <c r="W185" s="119"/>
      <c r="X185" s="119"/>
      <c r="Y185" s="119"/>
      <c r="Z185" s="119"/>
      <c r="AA185" s="119"/>
      <c r="AC185" s="126">
        <v>0</v>
      </c>
      <c r="AD185" s="126"/>
      <c r="AE185" s="126"/>
      <c r="AF185" s="126"/>
      <c r="AG185" s="126"/>
      <c r="AH185" s="126"/>
    </row>
    <row r="186" spans="1:34" ht="15.75" hidden="1" customHeight="1" outlineLevel="1" thickBot="1">
      <c r="A186" s="120"/>
      <c r="B186" s="101"/>
      <c r="C186" s="101"/>
      <c r="D186" s="115"/>
      <c r="E186" s="115"/>
      <c r="F186" s="115"/>
      <c r="G186" s="115"/>
      <c r="H186" s="115"/>
      <c r="I186" s="115"/>
      <c r="J186" s="115"/>
      <c r="K186" s="115"/>
      <c r="L186" s="113"/>
      <c r="M186" s="113"/>
      <c r="N186" s="113"/>
      <c r="O186" s="113"/>
      <c r="P186" s="113"/>
      <c r="Q186" s="113"/>
      <c r="R186" s="115"/>
      <c r="S186" s="115"/>
      <c r="T186" s="101"/>
      <c r="V186" s="121">
        <f>SUBTOTAL(9,V183:AA185)</f>
        <v>0</v>
      </c>
      <c r="W186" s="121"/>
      <c r="X186" s="121"/>
      <c r="Y186" s="121"/>
      <c r="Z186" s="121"/>
      <c r="AA186" s="121"/>
      <c r="AC186" s="121">
        <f>SUBTOTAL(9,AC183:AH185)</f>
        <v>0</v>
      </c>
      <c r="AD186" s="121"/>
      <c r="AE186" s="121"/>
      <c r="AF186" s="121"/>
      <c r="AG186" s="121"/>
      <c r="AH186" s="121"/>
    </row>
    <row r="187" spans="1:34" ht="15" customHeight="1" outlineLevel="1" thickTop="1">
      <c r="R187" s="101"/>
      <c r="S187" s="101"/>
      <c r="T187" s="101"/>
    </row>
    <row r="188" spans="1:34" ht="15" customHeight="1" outlineLevel="1">
      <c r="A188" s="66" t="s">
        <v>475</v>
      </c>
      <c r="R188" s="101"/>
      <c r="S188" s="101"/>
      <c r="T188" s="101"/>
    </row>
    <row r="189" spans="1:34" ht="15" customHeight="1">
      <c r="R189" s="101"/>
      <c r="S189" s="102"/>
      <c r="T189" s="101"/>
      <c r="V189" s="123" t="str">
        <f>V181</f>
        <v>30/09/2014</v>
      </c>
      <c r="W189" s="123"/>
      <c r="X189" s="123"/>
      <c r="Y189" s="123"/>
      <c r="Z189" s="123"/>
      <c r="AA189" s="123"/>
      <c r="AB189" s="106"/>
      <c r="AC189" s="123" t="str">
        <f>AC181</f>
        <v>01/01/2014</v>
      </c>
      <c r="AD189" s="123"/>
      <c r="AE189" s="123"/>
      <c r="AF189" s="123"/>
      <c r="AG189" s="123"/>
      <c r="AH189" s="123"/>
    </row>
    <row r="190" spans="1:34" ht="15">
      <c r="R190" s="101"/>
      <c r="S190" s="102"/>
      <c r="T190" s="101"/>
      <c r="V190" s="110" t="str">
        <f>V182</f>
        <v>VND</v>
      </c>
      <c r="W190" s="111"/>
      <c r="X190" s="111"/>
      <c r="Y190" s="111"/>
      <c r="Z190" s="111"/>
      <c r="AA190" s="111"/>
      <c r="AB190" s="106"/>
      <c r="AC190" s="110" t="str">
        <f>AC182</f>
        <v>VND</v>
      </c>
      <c r="AD190" s="111"/>
      <c r="AE190" s="111"/>
      <c r="AF190" s="111"/>
      <c r="AG190" s="111"/>
      <c r="AH190" s="111"/>
    </row>
    <row r="191" spans="1:34">
      <c r="A191" s="127" t="s">
        <v>476</v>
      </c>
      <c r="B191" s="125"/>
      <c r="R191" s="101"/>
      <c r="S191" s="114"/>
      <c r="T191" s="101"/>
      <c r="V191" s="128">
        <f>SUM(V192:AA197)</f>
        <v>351623921</v>
      </c>
      <c r="W191" s="128"/>
      <c r="X191" s="128"/>
      <c r="Y191" s="128"/>
      <c r="Z191" s="128"/>
      <c r="AA191" s="128"/>
      <c r="AC191" s="128">
        <f>SUM(AC192:AH197)</f>
        <v>2340282256</v>
      </c>
      <c r="AD191" s="128"/>
      <c r="AE191" s="128"/>
      <c r="AF191" s="128"/>
      <c r="AG191" s="128"/>
      <c r="AH191" s="128"/>
    </row>
    <row r="192" spans="1:34" ht="15">
      <c r="A192" s="129" t="s">
        <v>477</v>
      </c>
      <c r="B192" s="130"/>
      <c r="R192" s="101"/>
      <c r="S192" s="114"/>
      <c r="T192" s="101"/>
      <c r="V192" s="131">
        <v>0</v>
      </c>
      <c r="W192" s="131"/>
      <c r="X192" s="131"/>
      <c r="Y192" s="131"/>
      <c r="Z192" s="131"/>
      <c r="AA192" s="131"/>
      <c r="AC192" s="131">
        <v>0</v>
      </c>
      <c r="AD192" s="131"/>
      <c r="AE192" s="131"/>
      <c r="AF192" s="131"/>
      <c r="AG192" s="131"/>
      <c r="AH192" s="131"/>
    </row>
    <row r="193" spans="1:35" ht="15">
      <c r="A193" s="129" t="s">
        <v>478</v>
      </c>
      <c r="B193" s="130"/>
      <c r="R193" s="101"/>
      <c r="S193" s="114"/>
      <c r="T193" s="101"/>
      <c r="V193" s="131"/>
      <c r="W193" s="131"/>
      <c r="X193" s="131"/>
      <c r="Y193" s="131"/>
      <c r="Z193" s="131"/>
      <c r="AA193" s="131"/>
      <c r="AC193" s="131">
        <v>0</v>
      </c>
      <c r="AD193" s="131"/>
      <c r="AE193" s="131"/>
      <c r="AF193" s="131"/>
      <c r="AG193" s="131"/>
      <c r="AH193" s="131"/>
    </row>
    <row r="194" spans="1:35" ht="15">
      <c r="A194" s="129" t="s">
        <v>479</v>
      </c>
      <c r="B194" s="132"/>
      <c r="R194" s="101"/>
      <c r="S194" s="114"/>
      <c r="T194" s="101"/>
      <c r="V194" s="131">
        <v>101368908</v>
      </c>
      <c r="W194" s="131"/>
      <c r="X194" s="131"/>
      <c r="Y194" s="131"/>
      <c r="Z194" s="131"/>
      <c r="AA194" s="131"/>
      <c r="AC194" s="131">
        <v>101368908</v>
      </c>
      <c r="AD194" s="131"/>
      <c r="AE194" s="131"/>
      <c r="AF194" s="131"/>
      <c r="AG194" s="131"/>
      <c r="AH194" s="131"/>
    </row>
    <row r="195" spans="1:35" ht="15">
      <c r="A195" s="133" t="s">
        <v>480</v>
      </c>
      <c r="B195" s="132"/>
      <c r="R195" s="101"/>
      <c r="S195" s="114"/>
      <c r="T195" s="101"/>
      <c r="V195" s="131">
        <f>73500000+8500000</f>
        <v>82000000</v>
      </c>
      <c r="W195" s="131"/>
      <c r="X195" s="131"/>
      <c r="Y195" s="131"/>
      <c r="Z195" s="131"/>
      <c r="AA195" s="131"/>
      <c r="AC195" s="131">
        <v>119780600</v>
      </c>
      <c r="AD195" s="131"/>
      <c r="AE195" s="131"/>
      <c r="AF195" s="131"/>
      <c r="AG195" s="131"/>
      <c r="AH195" s="131"/>
    </row>
    <row r="196" spans="1:35" ht="15">
      <c r="A196" s="129" t="s">
        <v>481</v>
      </c>
      <c r="B196" s="132"/>
      <c r="R196" s="101"/>
      <c r="S196" s="114"/>
      <c r="T196" s="101"/>
      <c r="V196" s="131">
        <v>93420129</v>
      </c>
      <c r="W196" s="131"/>
      <c r="X196" s="131"/>
      <c r="Y196" s="131"/>
      <c r="Z196" s="131"/>
      <c r="AA196" s="131"/>
      <c r="AC196" s="131">
        <v>302751168</v>
      </c>
      <c r="AD196" s="131"/>
      <c r="AE196" s="131"/>
      <c r="AF196" s="131"/>
      <c r="AG196" s="131"/>
      <c r="AH196" s="131"/>
    </row>
    <row r="197" spans="1:35" ht="15">
      <c r="A197" s="129" t="s">
        <v>482</v>
      </c>
      <c r="B197" s="132"/>
      <c r="R197" s="101"/>
      <c r="S197" s="114"/>
      <c r="T197" s="101"/>
      <c r="V197" s="131">
        <f>67896000+6938884</f>
        <v>74834884</v>
      </c>
      <c r="W197" s="131"/>
      <c r="X197" s="131"/>
      <c r="Y197" s="131"/>
      <c r="Z197" s="131"/>
      <c r="AA197" s="131"/>
      <c r="AC197" s="131">
        <f>266197940+1161371108+24202782+364609750</f>
        <v>1816381580</v>
      </c>
      <c r="AD197" s="131"/>
      <c r="AE197" s="131"/>
      <c r="AF197" s="131"/>
      <c r="AG197" s="131"/>
      <c r="AH197" s="131"/>
    </row>
    <row r="198" spans="1:35" ht="14.25" thickBot="1">
      <c r="A198" s="134"/>
      <c r="B198" s="115"/>
      <c r="C198" s="101"/>
      <c r="D198" s="101"/>
      <c r="E198" s="101"/>
      <c r="F198" s="101"/>
      <c r="G198" s="101"/>
      <c r="H198" s="101"/>
      <c r="I198" s="101"/>
      <c r="J198" s="101"/>
      <c r="K198" s="101"/>
      <c r="L198" s="101"/>
      <c r="M198" s="101"/>
      <c r="N198" s="101"/>
      <c r="R198" s="101"/>
      <c r="S198" s="135"/>
      <c r="T198" s="101"/>
      <c r="V198" s="121">
        <f>SUBTOTAL(9,V191:AA191)</f>
        <v>351623921</v>
      </c>
      <c r="W198" s="121"/>
      <c r="X198" s="121"/>
      <c r="Y198" s="121"/>
      <c r="Z198" s="121"/>
      <c r="AA198" s="121"/>
      <c r="AC198" s="121">
        <f>SUBTOTAL(9,AC191:AH191)</f>
        <v>2340282256</v>
      </c>
      <c r="AD198" s="121"/>
      <c r="AE198" s="121"/>
      <c r="AF198" s="121"/>
      <c r="AG198" s="121"/>
      <c r="AH198" s="121"/>
    </row>
    <row r="199" spans="1:35" ht="14.25" thickTop="1">
      <c r="A199" s="134"/>
      <c r="B199" s="115"/>
      <c r="C199" s="101"/>
      <c r="D199" s="101"/>
      <c r="E199" s="101"/>
      <c r="F199" s="101"/>
      <c r="G199" s="101"/>
      <c r="H199" s="101"/>
      <c r="I199" s="101"/>
      <c r="J199" s="101"/>
      <c r="K199" s="101"/>
      <c r="L199" s="101"/>
      <c r="M199" s="101"/>
      <c r="N199" s="101"/>
      <c r="R199" s="101"/>
      <c r="S199" s="135"/>
      <c r="T199" s="101"/>
      <c r="V199" s="136"/>
      <c r="W199" s="136"/>
      <c r="X199" s="136"/>
      <c r="Y199" s="136"/>
      <c r="Z199" s="136"/>
      <c r="AA199" s="136"/>
      <c r="AC199" s="136"/>
      <c r="AD199" s="136"/>
      <c r="AE199" s="136"/>
      <c r="AF199" s="136"/>
      <c r="AG199" s="136"/>
      <c r="AH199" s="136"/>
    </row>
    <row r="200" spans="1:35" ht="14.25">
      <c r="A200" s="66" t="s">
        <v>483</v>
      </c>
      <c r="B200" s="99"/>
      <c r="C200" s="99"/>
      <c r="D200" s="99"/>
      <c r="E200" s="99"/>
      <c r="F200" s="99"/>
      <c r="G200" s="99"/>
      <c r="H200" s="99"/>
      <c r="I200" s="99"/>
      <c r="J200" s="99"/>
      <c r="K200" s="99"/>
      <c r="L200" s="99"/>
      <c r="M200" s="99"/>
      <c r="N200" s="99"/>
      <c r="O200" s="99"/>
      <c r="P200" s="99"/>
      <c r="R200" s="101"/>
      <c r="S200" s="102"/>
      <c r="T200" s="103"/>
      <c r="V200" s="104"/>
      <c r="W200" s="105"/>
      <c r="X200" s="105"/>
      <c r="Y200" s="105"/>
      <c r="Z200" s="105"/>
      <c r="AA200" s="105"/>
      <c r="AB200" s="106"/>
      <c r="AC200" s="104"/>
      <c r="AD200" s="105"/>
      <c r="AE200" s="105"/>
      <c r="AF200" s="105"/>
      <c r="AG200" s="105"/>
      <c r="AH200" s="105"/>
    </row>
    <row r="201" spans="1:35" ht="15">
      <c r="B201" s="99"/>
      <c r="C201" s="99"/>
      <c r="D201" s="99"/>
      <c r="E201" s="99"/>
      <c r="F201" s="99"/>
      <c r="G201" s="99"/>
      <c r="H201" s="99"/>
      <c r="I201" s="99"/>
      <c r="J201" s="99"/>
      <c r="K201" s="99"/>
      <c r="L201" s="99"/>
      <c r="M201" s="99"/>
      <c r="N201" s="99"/>
      <c r="O201" s="99"/>
      <c r="P201" s="99"/>
      <c r="R201" s="101"/>
      <c r="S201" s="102"/>
      <c r="T201" s="103"/>
      <c r="V201" s="108" t="str">
        <f>V173</f>
        <v>30/09/2014</v>
      </c>
      <c r="W201" s="109"/>
      <c r="X201" s="109"/>
      <c r="Y201" s="109"/>
      <c r="Z201" s="109"/>
      <c r="AA201" s="109"/>
      <c r="AB201" s="106"/>
      <c r="AC201" s="108" t="str">
        <f>AC173</f>
        <v>01/01/2014</v>
      </c>
      <c r="AD201" s="109"/>
      <c r="AE201" s="109"/>
      <c r="AF201" s="109"/>
      <c r="AG201" s="109"/>
      <c r="AH201" s="109"/>
    </row>
    <row r="202" spans="1:35" ht="15">
      <c r="B202" s="99"/>
      <c r="C202" s="99"/>
      <c r="D202" s="99"/>
      <c r="E202" s="99"/>
      <c r="F202" s="99"/>
      <c r="G202" s="99"/>
      <c r="H202" s="99"/>
      <c r="I202" s="99"/>
      <c r="J202" s="99"/>
      <c r="K202" s="99"/>
      <c r="L202" s="99"/>
      <c r="M202" s="99"/>
      <c r="N202" s="99"/>
      <c r="O202" s="99"/>
      <c r="P202" s="99"/>
      <c r="R202" s="101"/>
      <c r="S202" s="102"/>
      <c r="T202" s="103"/>
      <c r="V202" s="110" t="s">
        <v>466</v>
      </c>
      <c r="W202" s="111"/>
      <c r="X202" s="111"/>
      <c r="Y202" s="111"/>
      <c r="Z202" s="111"/>
      <c r="AA202" s="111"/>
      <c r="AB202" s="106"/>
      <c r="AC202" s="110" t="s">
        <v>466</v>
      </c>
      <c r="AD202" s="111"/>
      <c r="AE202" s="111"/>
      <c r="AF202" s="111"/>
      <c r="AG202" s="111"/>
      <c r="AH202" s="111"/>
    </row>
    <row r="203" spans="1:35">
      <c r="A203" s="118" t="s">
        <v>484</v>
      </c>
      <c r="R203" s="101"/>
      <c r="S203" s="114"/>
      <c r="T203" s="101"/>
      <c r="V203" s="137">
        <v>-12875669320</v>
      </c>
      <c r="W203" s="137"/>
      <c r="X203" s="137"/>
      <c r="Y203" s="137"/>
      <c r="Z203" s="137"/>
      <c r="AA203" s="137"/>
      <c r="AB203" s="138"/>
      <c r="AC203" s="137">
        <v>-6397629017</v>
      </c>
      <c r="AD203" s="137"/>
      <c r="AE203" s="137"/>
      <c r="AF203" s="137"/>
      <c r="AG203" s="137"/>
      <c r="AH203" s="137"/>
    </row>
    <row r="204" spans="1:35">
      <c r="A204" s="118" t="s">
        <v>485</v>
      </c>
      <c r="R204" s="101"/>
      <c r="S204" s="114"/>
      <c r="T204" s="101"/>
      <c r="V204" s="139">
        <v>-5261902695</v>
      </c>
      <c r="W204" s="139"/>
      <c r="X204" s="139"/>
      <c r="Y204" s="139"/>
      <c r="Z204" s="139"/>
      <c r="AA204" s="139"/>
      <c r="AB204" s="140"/>
      <c r="AC204" s="139">
        <v>-3758501925</v>
      </c>
      <c r="AD204" s="139"/>
      <c r="AE204" s="139"/>
      <c r="AF204" s="139"/>
      <c r="AG204" s="139"/>
      <c r="AH204" s="139"/>
    </row>
    <row r="205" spans="1:35" ht="14.25" thickBot="1">
      <c r="A205" s="120"/>
      <c r="B205" s="101"/>
      <c r="C205" s="101"/>
      <c r="D205" s="115"/>
      <c r="E205" s="115"/>
      <c r="F205" s="115"/>
      <c r="G205" s="115"/>
      <c r="H205" s="115"/>
      <c r="I205" s="113"/>
      <c r="J205" s="113"/>
      <c r="K205" s="113"/>
      <c r="L205" s="113"/>
      <c r="M205" s="113"/>
      <c r="O205" s="113"/>
      <c r="P205" s="113"/>
      <c r="Q205" s="113"/>
      <c r="R205" s="115"/>
      <c r="S205" s="115"/>
      <c r="T205" s="101"/>
      <c r="V205" s="141">
        <f>SUBTOTAL(9,V203:AA204)</f>
        <v>-18137572015</v>
      </c>
      <c r="W205" s="141"/>
      <c r="X205" s="141"/>
      <c r="Y205" s="141"/>
      <c r="Z205" s="141"/>
      <c r="AA205" s="141"/>
      <c r="AB205" s="138"/>
      <c r="AC205" s="141">
        <f>SUBTOTAL(9,AC203:AH204)</f>
        <v>-10156130942</v>
      </c>
      <c r="AD205" s="141"/>
      <c r="AE205" s="141"/>
      <c r="AF205" s="141"/>
      <c r="AG205" s="141"/>
      <c r="AH205" s="141"/>
    </row>
    <row r="206" spans="1:35" ht="14.25" thickTop="1">
      <c r="A206" s="120"/>
      <c r="B206" s="101"/>
      <c r="C206" s="101"/>
      <c r="D206" s="115"/>
      <c r="E206" s="115"/>
      <c r="F206" s="115"/>
      <c r="G206" s="115"/>
      <c r="H206" s="115"/>
      <c r="I206" s="113"/>
      <c r="J206" s="113"/>
      <c r="K206" s="113"/>
      <c r="L206" s="113"/>
      <c r="M206" s="113"/>
      <c r="O206" s="113"/>
      <c r="P206" s="113"/>
      <c r="Q206" s="113"/>
      <c r="R206" s="115"/>
      <c r="S206" s="115"/>
      <c r="T206" s="101"/>
      <c r="V206" s="136"/>
      <c r="W206" s="136"/>
      <c r="X206" s="136"/>
      <c r="Y206" s="136"/>
      <c r="Z206" s="136"/>
      <c r="AA206" s="136"/>
      <c r="AC206" s="136"/>
      <c r="AD206" s="136"/>
      <c r="AE206" s="136"/>
      <c r="AF206" s="136"/>
      <c r="AG206" s="136"/>
      <c r="AH206" s="136"/>
    </row>
    <row r="207" spans="1:35">
      <c r="A207" s="142"/>
      <c r="B207" s="143"/>
      <c r="C207" s="144" t="s">
        <v>486</v>
      </c>
      <c r="D207" s="145"/>
      <c r="E207" s="145"/>
      <c r="F207" s="145"/>
      <c r="G207" s="145"/>
      <c r="H207" s="145"/>
      <c r="I207" s="145"/>
      <c r="J207" s="145"/>
      <c r="K207" s="145"/>
      <c r="L207" s="145"/>
      <c r="M207" s="145"/>
      <c r="N207" s="145"/>
      <c r="O207" s="145"/>
      <c r="P207" s="145"/>
      <c r="Q207" s="145"/>
      <c r="R207" s="145"/>
      <c r="S207" s="145"/>
      <c r="T207" s="145"/>
      <c r="U207" s="145"/>
      <c r="V207" s="145"/>
      <c r="W207" s="146"/>
      <c r="X207" s="146"/>
      <c r="Y207" s="146"/>
      <c r="Z207" s="146"/>
      <c r="AA207" s="146"/>
      <c r="AB207" s="146"/>
      <c r="AC207" s="147"/>
      <c r="AD207" s="146"/>
      <c r="AE207" s="146"/>
      <c r="AF207" s="146"/>
      <c r="AG207" s="146"/>
      <c r="AH207" s="146"/>
      <c r="AI207" s="146"/>
    </row>
    <row r="208" spans="1:35" ht="25.5" customHeight="1">
      <c r="A208" s="148" t="s">
        <v>487</v>
      </c>
      <c r="B208" s="148"/>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row>
    <row r="209" spans="1:35" ht="12.75" customHeight="1">
      <c r="A209" s="142"/>
      <c r="B209" s="143"/>
      <c r="C209" s="149"/>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row>
    <row r="210" spans="1:35" ht="14.25">
      <c r="A210" s="66" t="s">
        <v>488</v>
      </c>
      <c r="B210" s="99"/>
      <c r="C210" s="99"/>
      <c r="D210" s="99"/>
      <c r="E210" s="99"/>
      <c r="F210" s="99"/>
      <c r="G210" s="99"/>
      <c r="H210" s="99"/>
      <c r="I210" s="99"/>
      <c r="J210" s="99"/>
      <c r="K210" s="99"/>
      <c r="L210" s="99"/>
      <c r="M210" s="99"/>
      <c r="N210" s="99"/>
      <c r="O210" s="99"/>
      <c r="P210" s="99"/>
      <c r="Q210" s="99"/>
      <c r="R210" s="103"/>
      <c r="S210" s="102"/>
      <c r="T210" s="101"/>
      <c r="V210" s="104"/>
      <c r="W210" s="104"/>
      <c r="X210" s="104"/>
      <c r="Y210" s="104"/>
      <c r="Z210" s="104"/>
      <c r="AA210" s="104"/>
      <c r="AB210" s="106"/>
      <c r="AC210" s="104"/>
      <c r="AD210" s="104"/>
      <c r="AE210" s="104"/>
      <c r="AF210" s="104"/>
      <c r="AG210" s="104"/>
      <c r="AH210" s="104"/>
    </row>
    <row r="211" spans="1:35" ht="15" customHeight="1">
      <c r="B211" s="99"/>
      <c r="C211" s="99"/>
      <c r="D211" s="99"/>
      <c r="E211" s="99"/>
      <c r="F211" s="99"/>
      <c r="G211" s="99"/>
      <c r="H211" s="99"/>
      <c r="I211" s="99"/>
      <c r="J211" s="99"/>
      <c r="K211" s="99"/>
      <c r="L211" s="99"/>
      <c r="M211" s="99"/>
      <c r="N211" s="99"/>
      <c r="O211" s="99"/>
      <c r="P211" s="99"/>
      <c r="Q211" s="99"/>
      <c r="R211" s="103"/>
      <c r="S211" s="102"/>
      <c r="T211" s="101"/>
      <c r="V211" s="123" t="str">
        <f>V189</f>
        <v>30/09/2014</v>
      </c>
      <c r="W211" s="123"/>
      <c r="X211" s="123"/>
      <c r="Y211" s="123"/>
      <c r="Z211" s="123"/>
      <c r="AA211" s="123"/>
      <c r="AB211" s="106"/>
      <c r="AC211" s="123" t="str">
        <f>AC189</f>
        <v>01/01/2014</v>
      </c>
      <c r="AD211" s="123"/>
      <c r="AE211" s="123"/>
      <c r="AF211" s="123"/>
      <c r="AG211" s="123"/>
      <c r="AH211" s="123"/>
    </row>
    <row r="212" spans="1:35" ht="15">
      <c r="B212" s="99"/>
      <c r="C212" s="99"/>
      <c r="D212" s="99"/>
      <c r="E212" s="99"/>
      <c r="F212" s="99"/>
      <c r="G212" s="99"/>
      <c r="H212" s="99"/>
      <c r="I212" s="99"/>
      <c r="J212" s="99"/>
      <c r="K212" s="99"/>
      <c r="L212" s="99"/>
      <c r="M212" s="99"/>
      <c r="N212" s="99"/>
      <c r="O212" s="99"/>
      <c r="P212" s="99"/>
      <c r="Q212" s="99"/>
      <c r="R212" s="103"/>
      <c r="S212" s="102"/>
      <c r="T212" s="101"/>
      <c r="V212" s="110" t="str">
        <f>V190</f>
        <v>VND</v>
      </c>
      <c r="W212" s="111"/>
      <c r="X212" s="111"/>
      <c r="Y212" s="111"/>
      <c r="Z212" s="111"/>
      <c r="AA212" s="111"/>
      <c r="AB212" s="106"/>
      <c r="AC212" s="110" t="str">
        <f>AC190</f>
        <v>VND</v>
      </c>
      <c r="AD212" s="111"/>
      <c r="AE212" s="111"/>
      <c r="AF212" s="111"/>
      <c r="AG212" s="111"/>
      <c r="AH212" s="111"/>
    </row>
    <row r="213" spans="1:35">
      <c r="A213" s="112" t="s">
        <v>489</v>
      </c>
      <c r="B213" s="125"/>
      <c r="C213" s="113"/>
      <c r="D213" s="113"/>
      <c r="E213" s="113"/>
      <c r="F213" s="113"/>
      <c r="G213" s="113"/>
      <c r="H213" s="113"/>
      <c r="I213" s="113"/>
      <c r="J213" s="113"/>
      <c r="K213" s="113"/>
      <c r="L213" s="113"/>
      <c r="M213" s="113"/>
      <c r="N213" s="113"/>
      <c r="O213" s="113"/>
      <c r="P213" s="113"/>
      <c r="Q213" s="113"/>
      <c r="R213" s="115"/>
      <c r="S213" s="114"/>
      <c r="T213" s="101"/>
      <c r="V213" s="116">
        <v>11203969954</v>
      </c>
      <c r="W213" s="116"/>
      <c r="X213" s="116"/>
      <c r="Y213" s="116"/>
      <c r="Z213" s="116"/>
      <c r="AA213" s="116"/>
      <c r="AC213" s="116">
        <v>6736794870</v>
      </c>
      <c r="AD213" s="116"/>
      <c r="AE213" s="116"/>
      <c r="AF213" s="116"/>
      <c r="AG213" s="116"/>
      <c r="AH213" s="116"/>
    </row>
    <row r="214" spans="1:35" hidden="1" outlineLevel="1">
      <c r="A214" s="112" t="s">
        <v>490</v>
      </c>
      <c r="B214" s="125"/>
      <c r="C214" s="113"/>
      <c r="D214" s="113"/>
      <c r="E214" s="113"/>
      <c r="F214" s="113"/>
      <c r="G214" s="113"/>
      <c r="H214" s="113"/>
      <c r="I214" s="113"/>
      <c r="J214" s="113"/>
      <c r="K214" s="113"/>
      <c r="L214" s="113"/>
      <c r="M214" s="113"/>
      <c r="N214" s="113"/>
      <c r="O214" s="113"/>
      <c r="P214" s="113"/>
      <c r="Q214" s="113"/>
      <c r="R214" s="115"/>
      <c r="S214" s="114"/>
      <c r="T214" s="101"/>
      <c r="V214" s="117">
        <v>0</v>
      </c>
      <c r="W214" s="117"/>
      <c r="X214" s="117"/>
      <c r="Y214" s="117"/>
      <c r="Z214" s="117"/>
      <c r="AA214" s="117"/>
      <c r="AC214" s="126">
        <v>0</v>
      </c>
      <c r="AD214" s="126"/>
      <c r="AE214" s="126"/>
      <c r="AF214" s="126"/>
      <c r="AG214" s="126"/>
      <c r="AH214" s="126"/>
    </row>
    <row r="215" spans="1:35" hidden="1" outlineLevel="1">
      <c r="A215" s="112" t="s">
        <v>491</v>
      </c>
      <c r="B215" s="125"/>
      <c r="C215" s="113"/>
      <c r="D215" s="113"/>
      <c r="E215" s="113"/>
      <c r="F215" s="113"/>
      <c r="G215" s="113"/>
      <c r="H215" s="113"/>
      <c r="I215" s="113"/>
      <c r="J215" s="113"/>
      <c r="K215" s="113"/>
      <c r="L215" s="113"/>
      <c r="M215" s="113"/>
      <c r="N215" s="113"/>
      <c r="O215" s="113"/>
      <c r="P215" s="113"/>
      <c r="Q215" s="113"/>
      <c r="R215" s="115"/>
      <c r="S215" s="114"/>
      <c r="T215" s="101"/>
      <c r="V215" s="117">
        <v>0</v>
      </c>
      <c r="W215" s="117"/>
      <c r="X215" s="117"/>
      <c r="Y215" s="117"/>
      <c r="Z215" s="117"/>
      <c r="AA215" s="117"/>
      <c r="AC215" s="126">
        <v>0</v>
      </c>
      <c r="AD215" s="126"/>
      <c r="AE215" s="126"/>
      <c r="AF215" s="126"/>
      <c r="AG215" s="126"/>
      <c r="AH215" s="126"/>
    </row>
    <row r="216" spans="1:35" hidden="1" outlineLevel="1">
      <c r="A216" s="118" t="s">
        <v>492</v>
      </c>
      <c r="R216" s="101"/>
      <c r="S216" s="114"/>
      <c r="T216" s="101"/>
      <c r="V216" s="117">
        <v>0</v>
      </c>
      <c r="W216" s="117"/>
      <c r="X216" s="117"/>
      <c r="Y216" s="117"/>
      <c r="Z216" s="117"/>
      <c r="AA216" s="117"/>
      <c r="AC216" s="126">
        <v>0</v>
      </c>
      <c r="AD216" s="126"/>
      <c r="AE216" s="126"/>
      <c r="AF216" s="126"/>
      <c r="AG216" s="126"/>
      <c r="AH216" s="126"/>
    </row>
    <row r="217" spans="1:35" hidden="1" outlineLevel="1">
      <c r="A217" s="118" t="s">
        <v>493</v>
      </c>
      <c r="R217" s="101"/>
      <c r="S217" s="114"/>
      <c r="T217" s="101"/>
      <c r="V217" s="117">
        <v>0</v>
      </c>
      <c r="W217" s="117"/>
      <c r="X217" s="117"/>
      <c r="Y217" s="117"/>
      <c r="Z217" s="117"/>
      <c r="AA217" s="117"/>
      <c r="AC217" s="126">
        <v>0</v>
      </c>
      <c r="AD217" s="126"/>
      <c r="AE217" s="126"/>
      <c r="AF217" s="126"/>
      <c r="AG217" s="126"/>
      <c r="AH217" s="126"/>
    </row>
    <row r="218" spans="1:35" collapsed="1">
      <c r="A218" s="118" t="s">
        <v>494</v>
      </c>
      <c r="R218" s="101"/>
      <c r="S218" s="114"/>
      <c r="T218" s="101"/>
      <c r="V218" s="117">
        <v>844168443</v>
      </c>
      <c r="W218" s="117"/>
      <c r="X218" s="117"/>
      <c r="Y218" s="117"/>
      <c r="Z218" s="117"/>
      <c r="AA218" s="117"/>
      <c r="AC218" s="126">
        <v>1212907824</v>
      </c>
      <c r="AD218" s="126"/>
      <c r="AE218" s="126"/>
      <c r="AF218" s="126"/>
      <c r="AG218" s="126"/>
      <c r="AH218" s="126"/>
    </row>
    <row r="219" spans="1:35" hidden="1" outlineLevel="1">
      <c r="A219" s="118" t="s">
        <v>495</v>
      </c>
      <c r="R219" s="101"/>
      <c r="S219" s="114"/>
      <c r="T219" s="101"/>
      <c r="V219" s="117">
        <v>0</v>
      </c>
      <c r="W219" s="117"/>
      <c r="X219" s="117"/>
      <c r="Y219" s="117"/>
      <c r="Z219" s="117"/>
      <c r="AA219" s="117"/>
      <c r="AC219" s="126">
        <v>0</v>
      </c>
      <c r="AD219" s="126"/>
      <c r="AE219" s="126"/>
      <c r="AF219" s="126"/>
      <c r="AG219" s="126"/>
      <c r="AH219" s="126"/>
    </row>
    <row r="220" spans="1:35" hidden="1" outlineLevel="1">
      <c r="A220" s="118" t="s">
        <v>496</v>
      </c>
      <c r="R220" s="101"/>
      <c r="S220" s="114"/>
      <c r="T220" s="101"/>
      <c r="V220" s="117">
        <v>0</v>
      </c>
      <c r="W220" s="117"/>
      <c r="X220" s="117"/>
      <c r="Y220" s="117"/>
      <c r="Z220" s="117"/>
      <c r="AA220" s="117"/>
      <c r="AC220" s="126">
        <v>0</v>
      </c>
      <c r="AD220" s="126"/>
      <c r="AE220" s="126"/>
      <c r="AF220" s="126"/>
      <c r="AG220" s="126"/>
      <c r="AH220" s="126"/>
    </row>
    <row r="221" spans="1:35" hidden="1" outlineLevel="1">
      <c r="A221" s="118" t="s">
        <v>497</v>
      </c>
      <c r="R221" s="101"/>
      <c r="S221" s="114"/>
      <c r="T221" s="101"/>
      <c r="V221" s="117">
        <v>0</v>
      </c>
      <c r="W221" s="117"/>
      <c r="X221" s="117"/>
      <c r="Y221" s="117"/>
      <c r="Z221" s="117"/>
      <c r="AA221" s="117"/>
      <c r="AC221" s="126">
        <v>0</v>
      </c>
      <c r="AD221" s="126"/>
      <c r="AE221" s="126"/>
      <c r="AF221" s="126"/>
      <c r="AG221" s="126"/>
      <c r="AH221" s="126"/>
    </row>
    <row r="222" spans="1:35" collapsed="1">
      <c r="A222" s="118" t="s">
        <v>498</v>
      </c>
      <c r="R222" s="101"/>
      <c r="S222" s="114"/>
      <c r="T222" s="101"/>
      <c r="V222" s="151">
        <v>0</v>
      </c>
      <c r="W222" s="151"/>
      <c r="X222" s="151"/>
      <c r="Y222" s="151"/>
      <c r="Z222" s="151"/>
      <c r="AA222" s="151"/>
      <c r="AC222" s="151">
        <v>0</v>
      </c>
      <c r="AD222" s="151"/>
      <c r="AE222" s="151"/>
      <c r="AF222" s="151"/>
      <c r="AG222" s="151"/>
      <c r="AH222" s="151"/>
    </row>
    <row r="223" spans="1:35" ht="14.25" thickBot="1">
      <c r="A223" s="152"/>
      <c r="B223" s="115"/>
      <c r="C223" s="115"/>
      <c r="D223" s="115"/>
      <c r="E223" s="115"/>
      <c r="F223" s="115"/>
      <c r="G223" s="115"/>
      <c r="H223" s="115"/>
      <c r="I223" s="115"/>
      <c r="J223" s="115"/>
      <c r="K223" s="115"/>
      <c r="L223" s="113"/>
      <c r="M223" s="113"/>
      <c r="N223" s="113"/>
      <c r="O223" s="113"/>
      <c r="P223" s="113"/>
      <c r="Q223" s="113"/>
      <c r="R223" s="115"/>
      <c r="S223" s="115"/>
      <c r="T223" s="101"/>
      <c r="V223" s="121">
        <f>SUBTOTAL(9,V213:AA222)</f>
        <v>12048138397</v>
      </c>
      <c r="W223" s="121"/>
      <c r="X223" s="121"/>
      <c r="Y223" s="121"/>
      <c r="Z223" s="121"/>
      <c r="AA223" s="121"/>
      <c r="AC223" s="121">
        <f>SUBTOTAL(9,AC213:AH222)</f>
        <v>7949702694</v>
      </c>
      <c r="AD223" s="121"/>
      <c r="AE223" s="121"/>
      <c r="AF223" s="121"/>
      <c r="AG223" s="121"/>
      <c r="AH223" s="121"/>
    </row>
    <row r="224" spans="1:35" ht="14.25" thickTop="1">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row>
    <row r="225" spans="1:35" ht="14.25">
      <c r="A225" s="66" t="s">
        <v>499</v>
      </c>
      <c r="B225" s="99"/>
      <c r="C225" s="99"/>
      <c r="D225" s="99"/>
      <c r="E225" s="99"/>
      <c r="F225" s="99"/>
      <c r="G225" s="99"/>
      <c r="H225" s="99"/>
      <c r="I225" s="99"/>
      <c r="J225" s="99"/>
      <c r="K225" s="99"/>
      <c r="L225" s="99"/>
      <c r="M225" s="99"/>
      <c r="N225" s="99"/>
      <c r="O225" s="99"/>
      <c r="P225" s="99"/>
      <c r="Q225" s="103"/>
      <c r="R225" s="103"/>
      <c r="S225" s="102"/>
      <c r="T225" s="101"/>
      <c r="V225" s="154" t="str">
        <f>V173</f>
        <v>30/09/2014</v>
      </c>
      <c r="W225" s="105"/>
      <c r="X225" s="105"/>
      <c r="Y225" s="105"/>
      <c r="Z225" s="105"/>
      <c r="AA225" s="105"/>
      <c r="AB225" s="106"/>
      <c r="AC225" s="154" t="str">
        <f>AC211</f>
        <v>01/01/2014</v>
      </c>
      <c r="AD225" s="105"/>
      <c r="AE225" s="105"/>
      <c r="AF225" s="105"/>
      <c r="AG225" s="105"/>
      <c r="AH225" s="105"/>
    </row>
    <row r="226" spans="1:35" ht="14.25">
      <c r="B226" s="99"/>
      <c r="C226" s="99"/>
      <c r="D226" s="99"/>
      <c r="E226" s="99"/>
      <c r="F226" s="99"/>
      <c r="G226" s="99"/>
      <c r="H226" s="99"/>
      <c r="I226" s="99"/>
      <c r="J226" s="99"/>
      <c r="K226" s="99"/>
      <c r="L226" s="99"/>
      <c r="M226" s="99"/>
      <c r="N226" s="99"/>
      <c r="O226" s="99"/>
      <c r="P226" s="99"/>
      <c r="Q226" s="103"/>
      <c r="R226" s="103"/>
      <c r="S226" s="102"/>
      <c r="T226" s="101"/>
      <c r="V226" s="154" t="str">
        <f>V174</f>
        <v>VND</v>
      </c>
      <c r="W226" s="105"/>
      <c r="X226" s="105"/>
      <c r="Y226" s="105"/>
      <c r="Z226" s="105"/>
      <c r="AA226" s="105"/>
      <c r="AB226" s="106"/>
      <c r="AC226" s="154" t="str">
        <f>AC212</f>
        <v>VND</v>
      </c>
      <c r="AD226" s="105"/>
      <c r="AE226" s="105"/>
      <c r="AF226" s="105"/>
      <c r="AG226" s="105"/>
      <c r="AH226" s="105"/>
    </row>
    <row r="227" spans="1:35">
      <c r="A227" s="112" t="s">
        <v>500</v>
      </c>
      <c r="C227" s="113"/>
      <c r="D227" s="113"/>
      <c r="E227" s="113"/>
      <c r="F227" s="113"/>
      <c r="G227" s="113"/>
      <c r="H227" s="113"/>
      <c r="I227" s="113"/>
      <c r="J227" s="113"/>
      <c r="K227" s="113"/>
      <c r="L227" s="113"/>
      <c r="M227" s="113"/>
      <c r="N227" s="113"/>
      <c r="O227" s="113"/>
      <c r="P227" s="113"/>
      <c r="Q227" s="115"/>
      <c r="R227" s="115"/>
      <c r="S227" s="114"/>
      <c r="T227" s="101"/>
      <c r="V227" s="116">
        <v>536446739</v>
      </c>
      <c r="W227" s="116"/>
      <c r="X227" s="116"/>
      <c r="Y227" s="116"/>
      <c r="Z227" s="116"/>
      <c r="AA227" s="116"/>
      <c r="AC227" s="116">
        <v>159100000</v>
      </c>
      <c r="AD227" s="116"/>
      <c r="AE227" s="116"/>
      <c r="AF227" s="116"/>
      <c r="AG227" s="116"/>
      <c r="AH227" s="116"/>
    </row>
    <row r="228" spans="1:35">
      <c r="A228" s="129" t="s">
        <v>501</v>
      </c>
      <c r="B228" s="107"/>
      <c r="C228" s="155"/>
      <c r="D228" s="155"/>
      <c r="E228" s="155"/>
      <c r="F228" s="155"/>
      <c r="G228" s="155"/>
      <c r="H228" s="155"/>
      <c r="I228" s="155"/>
      <c r="J228" s="155"/>
      <c r="K228" s="155"/>
      <c r="L228" s="155"/>
      <c r="M228" s="155"/>
      <c r="N228" s="155"/>
      <c r="O228" s="155"/>
      <c r="P228" s="155"/>
      <c r="Q228" s="155"/>
      <c r="R228" s="156"/>
      <c r="S228" s="101"/>
      <c r="T228" s="101"/>
      <c r="V228" s="157"/>
      <c r="W228" s="157"/>
      <c r="X228" s="157"/>
      <c r="Y228" s="157"/>
      <c r="Z228" s="157"/>
      <c r="AA228" s="157"/>
      <c r="AB228" s="101"/>
      <c r="AC228" s="101"/>
      <c r="AD228" s="101"/>
      <c r="AE228" s="101"/>
      <c r="AF228" s="101"/>
      <c r="AG228" s="101"/>
      <c r="AH228" s="101"/>
    </row>
    <row r="229" spans="1:35">
      <c r="A229" s="112" t="s">
        <v>502</v>
      </c>
      <c r="B229" s="107"/>
      <c r="C229" s="107"/>
      <c r="S229" s="114"/>
      <c r="V229" s="126">
        <v>228846739</v>
      </c>
      <c r="W229" s="126"/>
      <c r="X229" s="126"/>
      <c r="Y229" s="126"/>
      <c r="Z229" s="126"/>
      <c r="AA229" s="126"/>
      <c r="AB229" s="101"/>
      <c r="AC229" s="126"/>
      <c r="AD229" s="126"/>
      <c r="AE229" s="126"/>
      <c r="AF229" s="126"/>
      <c r="AG229" s="126"/>
      <c r="AH229" s="126"/>
    </row>
    <row r="230" spans="1:35">
      <c r="A230" s="112" t="s">
        <v>503</v>
      </c>
      <c r="B230" s="107"/>
      <c r="C230" s="107"/>
      <c r="S230" s="114"/>
      <c r="V230" s="126">
        <v>307600000</v>
      </c>
      <c r="W230" s="126"/>
      <c r="X230" s="126"/>
      <c r="Y230" s="126"/>
      <c r="Z230" s="126"/>
      <c r="AA230" s="126"/>
      <c r="AB230" s="101"/>
      <c r="AC230" s="126">
        <v>159100000</v>
      </c>
      <c r="AD230" s="126"/>
      <c r="AE230" s="126"/>
      <c r="AF230" s="126"/>
      <c r="AG230" s="126"/>
      <c r="AH230" s="126"/>
    </row>
    <row r="231" spans="1:35" ht="14.25" thickBot="1">
      <c r="A231" s="120"/>
      <c r="B231" s="101"/>
      <c r="C231" s="115"/>
      <c r="D231" s="115"/>
      <c r="E231" s="115"/>
      <c r="F231" s="115"/>
      <c r="G231" s="115"/>
      <c r="H231" s="115"/>
      <c r="I231" s="113"/>
      <c r="J231" s="113"/>
      <c r="K231" s="113"/>
      <c r="L231" s="113"/>
      <c r="M231" s="113"/>
      <c r="N231" s="113"/>
      <c r="O231" s="113"/>
      <c r="P231" s="113"/>
      <c r="Q231" s="115"/>
      <c r="R231" s="115"/>
      <c r="S231" s="115"/>
      <c r="T231" s="101"/>
      <c r="V231" s="158">
        <f>SUBTOTAL(9,V229:AA230)</f>
        <v>536446739</v>
      </c>
      <c r="W231" s="158"/>
      <c r="X231" s="158"/>
      <c r="Y231" s="158"/>
      <c r="Z231" s="158"/>
      <c r="AA231" s="158"/>
      <c r="AB231" s="101"/>
      <c r="AC231" s="158">
        <f>SUBTOTAL(9,AC229:AH230)</f>
        <v>159100000</v>
      </c>
      <c r="AD231" s="158"/>
      <c r="AE231" s="158"/>
      <c r="AF231" s="158"/>
      <c r="AG231" s="158"/>
      <c r="AH231" s="158"/>
    </row>
    <row r="232" spans="1:35" ht="14.25" thickTop="1">
      <c r="A232" s="120"/>
      <c r="B232" s="101"/>
      <c r="C232" s="115"/>
      <c r="D232" s="115"/>
      <c r="E232" s="115"/>
      <c r="F232" s="115"/>
      <c r="G232" s="115"/>
      <c r="H232" s="115"/>
      <c r="I232" s="113"/>
      <c r="J232" s="113"/>
      <c r="K232" s="113"/>
      <c r="L232" s="113"/>
      <c r="M232" s="113"/>
      <c r="N232" s="113"/>
      <c r="O232" s="113"/>
      <c r="P232" s="113"/>
      <c r="Q232" s="115"/>
      <c r="R232" s="115"/>
      <c r="S232" s="115"/>
      <c r="T232" s="101"/>
      <c r="V232" s="136"/>
      <c r="W232" s="136"/>
      <c r="X232" s="136"/>
      <c r="Y232" s="136"/>
      <c r="Z232" s="136"/>
      <c r="AA232" s="136"/>
      <c r="AB232" s="101"/>
      <c r="AC232" s="136"/>
      <c r="AD232" s="136"/>
      <c r="AE232" s="136"/>
      <c r="AF232" s="136"/>
      <c r="AG232" s="136"/>
      <c r="AH232" s="136"/>
    </row>
    <row r="233" spans="1:35" ht="13.5" customHeight="1">
      <c r="A233" s="66" t="s">
        <v>504</v>
      </c>
      <c r="B233" s="113"/>
      <c r="C233" s="153"/>
      <c r="D233" s="153"/>
      <c r="E233" s="153"/>
      <c r="F233" s="153"/>
      <c r="G233" s="153"/>
      <c r="H233" s="153"/>
      <c r="I233" s="153"/>
      <c r="J233" s="153"/>
      <c r="K233" s="153"/>
      <c r="L233" s="153"/>
      <c r="M233" s="153"/>
      <c r="N233" s="153"/>
      <c r="O233" s="153"/>
      <c r="P233" s="153"/>
      <c r="Q233" s="153"/>
      <c r="R233" s="157"/>
      <c r="S233" s="157"/>
      <c r="T233" s="157"/>
      <c r="U233" s="153"/>
      <c r="V233" s="136"/>
      <c r="W233" s="136"/>
      <c r="X233" s="136"/>
      <c r="Y233" s="136"/>
      <c r="Z233" s="136"/>
      <c r="AA233" s="136"/>
      <c r="AC233" s="136"/>
      <c r="AD233" s="136"/>
      <c r="AE233" s="136"/>
      <c r="AF233" s="136"/>
      <c r="AG233" s="136"/>
      <c r="AH233" s="136"/>
    </row>
    <row r="234" spans="1:35">
      <c r="B234" s="113"/>
      <c r="C234" s="153"/>
      <c r="D234" s="153"/>
      <c r="E234" s="153"/>
      <c r="F234" s="153"/>
      <c r="G234" s="153"/>
      <c r="H234" s="153"/>
      <c r="I234" s="153"/>
      <c r="J234" s="153"/>
      <c r="K234" s="153"/>
      <c r="L234" s="153"/>
      <c r="M234" s="153"/>
      <c r="N234" s="153"/>
      <c r="O234" s="153"/>
      <c r="P234" s="153"/>
      <c r="Q234" s="153"/>
      <c r="R234" s="153"/>
      <c r="S234" s="153"/>
      <c r="T234" s="153"/>
      <c r="U234" s="153"/>
      <c r="V234" s="136"/>
      <c r="W234" s="136"/>
      <c r="X234" s="136"/>
      <c r="Y234" s="136"/>
      <c r="Z234" s="136"/>
      <c r="AA234" s="136"/>
      <c r="AC234" s="159"/>
      <c r="AH234" s="160" t="s">
        <v>505</v>
      </c>
      <c r="AI234" s="160" t="s">
        <v>505</v>
      </c>
    </row>
    <row r="235" spans="1:35" s="171" customFormat="1" ht="13.5" customHeight="1">
      <c r="A235" s="161" t="s">
        <v>506</v>
      </c>
      <c r="B235" s="162"/>
      <c r="C235" s="163"/>
      <c r="D235" s="162"/>
      <c r="E235" s="162"/>
      <c r="F235" s="162"/>
      <c r="G235" s="162"/>
      <c r="H235" s="162"/>
      <c r="I235" s="162"/>
      <c r="J235" s="164" t="s">
        <v>507</v>
      </c>
      <c r="K235" s="165"/>
      <c r="L235" s="165"/>
      <c r="M235" s="165"/>
      <c r="N235" s="166"/>
      <c r="O235" s="164" t="s">
        <v>508</v>
      </c>
      <c r="P235" s="165"/>
      <c r="Q235" s="165"/>
      <c r="R235" s="165"/>
      <c r="S235" s="166"/>
      <c r="T235" s="164" t="s">
        <v>509</v>
      </c>
      <c r="U235" s="165"/>
      <c r="V235" s="165"/>
      <c r="W235" s="165"/>
      <c r="X235" s="166"/>
      <c r="Y235" s="164" t="s">
        <v>510</v>
      </c>
      <c r="Z235" s="165"/>
      <c r="AA235" s="165"/>
      <c r="AB235" s="165"/>
      <c r="AC235" s="166"/>
      <c r="AD235" s="167" t="s">
        <v>511</v>
      </c>
      <c r="AE235" s="168"/>
      <c r="AF235" s="168"/>
      <c r="AG235" s="168"/>
      <c r="AH235" s="169"/>
      <c r="AI235" s="170"/>
    </row>
    <row r="236" spans="1:35" s="171" customFormat="1" ht="12">
      <c r="A236" s="172"/>
      <c r="B236" s="173"/>
      <c r="C236" s="174"/>
      <c r="D236" s="173"/>
      <c r="E236" s="173"/>
      <c r="F236" s="173"/>
      <c r="G236" s="173"/>
      <c r="H236" s="173"/>
      <c r="I236" s="173"/>
      <c r="J236" s="175" t="s">
        <v>512</v>
      </c>
      <c r="K236" s="176"/>
      <c r="L236" s="176"/>
      <c r="M236" s="176"/>
      <c r="N236" s="177"/>
      <c r="O236" s="175" t="s">
        <v>513</v>
      </c>
      <c r="P236" s="176"/>
      <c r="Q236" s="176"/>
      <c r="R236" s="176"/>
      <c r="S236" s="177"/>
      <c r="T236" s="175" t="s">
        <v>514</v>
      </c>
      <c r="U236" s="176"/>
      <c r="V236" s="176"/>
      <c r="W236" s="176"/>
      <c r="X236" s="177"/>
      <c r="Y236" s="175" t="s">
        <v>515</v>
      </c>
      <c r="Z236" s="176"/>
      <c r="AA236" s="176"/>
      <c r="AB236" s="176"/>
      <c r="AC236" s="177"/>
      <c r="AD236" s="178"/>
      <c r="AE236" s="179"/>
      <c r="AF236" s="179"/>
      <c r="AG236" s="179"/>
      <c r="AH236" s="180"/>
      <c r="AI236" s="181"/>
    </row>
    <row r="237" spans="1:35" s="188" customFormat="1">
      <c r="A237" s="182" t="s">
        <v>516</v>
      </c>
      <c r="B237" s="183"/>
      <c r="C237" s="184"/>
      <c r="D237" s="183"/>
      <c r="E237" s="183"/>
      <c r="F237" s="183"/>
      <c r="G237" s="183"/>
      <c r="H237" s="183"/>
      <c r="I237" s="183"/>
      <c r="J237" s="185"/>
      <c r="K237" s="186"/>
      <c r="L237" s="186"/>
      <c r="M237" s="186"/>
      <c r="N237" s="186"/>
      <c r="O237" s="187"/>
      <c r="P237" s="187"/>
      <c r="Q237" s="187"/>
      <c r="R237" s="187"/>
      <c r="S237" s="187"/>
      <c r="T237" s="187"/>
      <c r="U237" s="187"/>
      <c r="V237" s="187"/>
      <c r="W237" s="187"/>
      <c r="X237" s="187"/>
      <c r="Y237" s="187"/>
      <c r="Z237" s="187"/>
      <c r="AA237" s="187"/>
      <c r="AB237" s="187"/>
      <c r="AC237" s="187"/>
      <c r="AD237" s="187"/>
      <c r="AE237" s="187"/>
      <c r="AF237" s="187"/>
      <c r="AG237" s="187"/>
      <c r="AH237" s="187"/>
    </row>
    <row r="238" spans="1:35" s="171" customFormat="1" ht="12">
      <c r="A238" s="189" t="s">
        <v>517</v>
      </c>
      <c r="B238" s="190"/>
      <c r="C238" s="191"/>
      <c r="D238" s="190"/>
      <c r="E238" s="190"/>
      <c r="F238" s="190"/>
      <c r="G238" s="190"/>
      <c r="H238" s="190"/>
      <c r="I238" s="190"/>
      <c r="J238" s="192">
        <v>16523490737</v>
      </c>
      <c r="K238" s="193"/>
      <c r="L238" s="193"/>
      <c r="M238" s="193"/>
      <c r="N238" s="194"/>
      <c r="O238" s="192">
        <v>0</v>
      </c>
      <c r="P238" s="193"/>
      <c r="Q238" s="193"/>
      <c r="R238" s="193"/>
      <c r="S238" s="194"/>
      <c r="T238" s="192">
        <v>1825067281</v>
      </c>
      <c r="U238" s="193"/>
      <c r="V238" s="193"/>
      <c r="W238" s="193"/>
      <c r="X238" s="194"/>
      <c r="Y238" s="192">
        <v>552684804</v>
      </c>
      <c r="Z238" s="193"/>
      <c r="AA238" s="193"/>
      <c r="AB238" s="193"/>
      <c r="AC238" s="194"/>
      <c r="AD238" s="195">
        <f>SUM(J238:AC238)</f>
        <v>18901242822</v>
      </c>
      <c r="AE238" s="196"/>
      <c r="AF238" s="196"/>
      <c r="AG238" s="196"/>
      <c r="AH238" s="197"/>
    </row>
    <row r="239" spans="1:35" s="171" customFormat="1" ht="12">
      <c r="A239" s="189" t="s">
        <v>518</v>
      </c>
      <c r="B239" s="190"/>
      <c r="C239" s="191"/>
      <c r="D239" s="190"/>
      <c r="E239" s="190"/>
      <c r="F239" s="190"/>
      <c r="G239" s="190"/>
      <c r="H239" s="190"/>
      <c r="I239" s="190"/>
      <c r="J239" s="198">
        <f>SUM(J240:N242)</f>
        <v>0</v>
      </c>
      <c r="K239" s="199"/>
      <c r="L239" s="199"/>
      <c r="M239" s="199"/>
      <c r="N239" s="200"/>
      <c r="O239" s="198">
        <f>SUM(O240:S242)</f>
        <v>0</v>
      </c>
      <c r="P239" s="199"/>
      <c r="Q239" s="199"/>
      <c r="R239" s="199"/>
      <c r="S239" s="200"/>
      <c r="T239" s="198">
        <f>SUM(T240:X242)</f>
        <v>0</v>
      </c>
      <c r="U239" s="199"/>
      <c r="V239" s="199"/>
      <c r="W239" s="199"/>
      <c r="X239" s="200"/>
      <c r="Y239" s="198">
        <f>SUM(Y240:AC242)</f>
        <v>0</v>
      </c>
      <c r="Z239" s="199"/>
      <c r="AA239" s="199"/>
      <c r="AB239" s="199"/>
      <c r="AC239" s="200"/>
      <c r="AD239" s="198">
        <f>SUM(AD240:AH242)</f>
        <v>0</v>
      </c>
      <c r="AE239" s="199"/>
      <c r="AF239" s="199"/>
      <c r="AG239" s="199"/>
      <c r="AH239" s="200"/>
    </row>
    <row r="240" spans="1:35" s="171" customFormat="1" ht="12">
      <c r="A240" s="201" t="s">
        <v>519</v>
      </c>
      <c r="B240" s="190"/>
      <c r="C240" s="191"/>
      <c r="D240" s="190"/>
      <c r="E240" s="190"/>
      <c r="F240" s="190"/>
      <c r="G240" s="190"/>
      <c r="H240" s="190"/>
      <c r="I240" s="190"/>
      <c r="J240" s="202">
        <v>0</v>
      </c>
      <c r="K240" s="203"/>
      <c r="L240" s="203"/>
      <c r="M240" s="203"/>
      <c r="N240" s="204"/>
      <c r="O240" s="202">
        <v>0</v>
      </c>
      <c r="P240" s="203"/>
      <c r="Q240" s="203"/>
      <c r="R240" s="203"/>
      <c r="S240" s="204"/>
      <c r="T240" s="202">
        <v>0</v>
      </c>
      <c r="U240" s="203"/>
      <c r="V240" s="203"/>
      <c r="W240" s="203"/>
      <c r="X240" s="204"/>
      <c r="Y240" s="202">
        <v>0</v>
      </c>
      <c r="Z240" s="203"/>
      <c r="AA240" s="203"/>
      <c r="AB240" s="203"/>
      <c r="AC240" s="204"/>
      <c r="AD240" s="205">
        <f>SUM(J240:AC240)</f>
        <v>0</v>
      </c>
      <c r="AE240" s="206"/>
      <c r="AF240" s="206"/>
      <c r="AG240" s="206"/>
      <c r="AH240" s="207"/>
    </row>
    <row r="241" spans="1:34" s="171" customFormat="1" ht="12">
      <c r="A241" s="208" t="s">
        <v>520</v>
      </c>
      <c r="B241" s="190"/>
      <c r="C241" s="191"/>
      <c r="D241" s="190"/>
      <c r="E241" s="190"/>
      <c r="F241" s="190"/>
      <c r="G241" s="190"/>
      <c r="H241" s="190"/>
      <c r="I241" s="190"/>
      <c r="J241" s="202">
        <v>0</v>
      </c>
      <c r="K241" s="203"/>
      <c r="L241" s="203"/>
      <c r="M241" s="203"/>
      <c r="N241" s="204"/>
      <c r="O241" s="202">
        <v>0</v>
      </c>
      <c r="P241" s="203"/>
      <c r="Q241" s="203"/>
      <c r="R241" s="203"/>
      <c r="S241" s="204"/>
      <c r="T241" s="202">
        <v>0</v>
      </c>
      <c r="U241" s="203"/>
      <c r="V241" s="203"/>
      <c r="W241" s="203"/>
      <c r="X241" s="204"/>
      <c r="Y241" s="202">
        <v>0</v>
      </c>
      <c r="Z241" s="203"/>
      <c r="AA241" s="203"/>
      <c r="AB241" s="203"/>
      <c r="AC241" s="204"/>
      <c r="AD241" s="205">
        <f>SUM(J241:AC241)</f>
        <v>0</v>
      </c>
      <c r="AE241" s="206"/>
      <c r="AF241" s="206"/>
      <c r="AG241" s="206"/>
      <c r="AH241" s="207"/>
    </row>
    <row r="242" spans="1:34" s="171" customFormat="1" ht="12">
      <c r="A242" s="208" t="s">
        <v>521</v>
      </c>
      <c r="B242" s="190"/>
      <c r="C242" s="191"/>
      <c r="D242" s="190"/>
      <c r="E242" s="190"/>
      <c r="F242" s="190"/>
      <c r="G242" s="190"/>
      <c r="H242" s="190"/>
      <c r="I242" s="190"/>
      <c r="J242" s="202">
        <v>0</v>
      </c>
      <c r="K242" s="203"/>
      <c r="L242" s="203"/>
      <c r="M242" s="203"/>
      <c r="N242" s="204"/>
      <c r="O242" s="202">
        <v>0</v>
      </c>
      <c r="P242" s="203"/>
      <c r="Q242" s="203"/>
      <c r="R242" s="203"/>
      <c r="S242" s="204"/>
      <c r="T242" s="202">
        <v>0</v>
      </c>
      <c r="U242" s="203"/>
      <c r="V242" s="203"/>
      <c r="W242" s="203"/>
      <c r="X242" s="204"/>
      <c r="Y242" s="202">
        <v>0</v>
      </c>
      <c r="Z242" s="203"/>
      <c r="AA242" s="203"/>
      <c r="AB242" s="203"/>
      <c r="AC242" s="204"/>
      <c r="AD242" s="205">
        <f>SUM(J242:AC242)</f>
        <v>0</v>
      </c>
      <c r="AE242" s="206"/>
      <c r="AF242" s="206"/>
      <c r="AG242" s="206"/>
      <c r="AH242" s="207"/>
    </row>
    <row r="243" spans="1:34" s="171" customFormat="1" ht="12">
      <c r="A243" s="189" t="s">
        <v>522</v>
      </c>
      <c r="B243" s="190"/>
      <c r="C243" s="191"/>
      <c r="D243" s="190"/>
      <c r="E243" s="190"/>
      <c r="F243" s="190"/>
      <c r="G243" s="190"/>
      <c r="H243" s="190"/>
      <c r="I243" s="190"/>
      <c r="J243" s="198">
        <f>SUM(J244:N246)</f>
        <v>0</v>
      </c>
      <c r="K243" s="199"/>
      <c r="L243" s="199"/>
      <c r="M243" s="199"/>
      <c r="N243" s="200"/>
      <c r="O243" s="198">
        <f>SUM(O244:S246)</f>
        <v>0</v>
      </c>
      <c r="P243" s="199"/>
      <c r="Q243" s="199"/>
      <c r="R243" s="199"/>
      <c r="S243" s="200"/>
      <c r="T243" s="198">
        <f>SUM(T244:X246)</f>
        <v>0</v>
      </c>
      <c r="U243" s="199"/>
      <c r="V243" s="199"/>
      <c r="W243" s="199"/>
      <c r="X243" s="200"/>
      <c r="Y243" s="198">
        <f>SUM(Y244:AC246)</f>
        <v>0</v>
      </c>
      <c r="Z243" s="199"/>
      <c r="AA243" s="199"/>
      <c r="AB243" s="199"/>
      <c r="AC243" s="200"/>
      <c r="AD243" s="198">
        <f>SUM(AD244:AH246)</f>
        <v>0</v>
      </c>
      <c r="AE243" s="199"/>
      <c r="AF243" s="199"/>
      <c r="AG243" s="199"/>
      <c r="AH243" s="200"/>
    </row>
    <row r="244" spans="1:34" s="171" customFormat="1" ht="12">
      <c r="A244" s="201" t="s">
        <v>523</v>
      </c>
      <c r="B244" s="190"/>
      <c r="C244" s="191"/>
      <c r="D244" s="190"/>
      <c r="E244" s="190"/>
      <c r="F244" s="190"/>
      <c r="G244" s="190"/>
      <c r="H244" s="190"/>
      <c r="I244" s="190"/>
      <c r="J244" s="202">
        <v>0</v>
      </c>
      <c r="K244" s="203"/>
      <c r="L244" s="203"/>
      <c r="M244" s="203"/>
      <c r="N244" s="204"/>
      <c r="O244" s="202">
        <v>0</v>
      </c>
      <c r="P244" s="203"/>
      <c r="Q244" s="203"/>
      <c r="R244" s="203"/>
      <c r="S244" s="204"/>
      <c r="T244" s="202">
        <v>0</v>
      </c>
      <c r="U244" s="203"/>
      <c r="V244" s="203"/>
      <c r="W244" s="203"/>
      <c r="X244" s="204"/>
      <c r="Y244" s="202">
        <v>0</v>
      </c>
      <c r="Z244" s="203"/>
      <c r="AA244" s="203"/>
      <c r="AB244" s="203"/>
      <c r="AC244" s="204"/>
      <c r="AD244" s="205">
        <f>SUM(J244:AC244)</f>
        <v>0</v>
      </c>
      <c r="AE244" s="206"/>
      <c r="AF244" s="206"/>
      <c r="AG244" s="206"/>
      <c r="AH244" s="207"/>
    </row>
    <row r="245" spans="1:34" s="171" customFormat="1" ht="12">
      <c r="A245" s="208" t="s">
        <v>524</v>
      </c>
      <c r="B245" s="190"/>
      <c r="C245" s="191"/>
      <c r="D245" s="190"/>
      <c r="E245" s="190"/>
      <c r="F245" s="190"/>
      <c r="G245" s="190"/>
      <c r="H245" s="190"/>
      <c r="I245" s="190"/>
      <c r="J245" s="202">
        <v>0</v>
      </c>
      <c r="K245" s="203"/>
      <c r="L245" s="203"/>
      <c r="M245" s="203"/>
      <c r="N245" s="204"/>
      <c r="O245" s="202">
        <v>0</v>
      </c>
      <c r="P245" s="203"/>
      <c r="Q245" s="203"/>
      <c r="R245" s="203"/>
      <c r="S245" s="204"/>
      <c r="T245" s="202">
        <v>0</v>
      </c>
      <c r="U245" s="203"/>
      <c r="V245" s="203"/>
      <c r="W245" s="203"/>
      <c r="X245" s="204"/>
      <c r="Y245" s="202">
        <v>0</v>
      </c>
      <c r="Z245" s="203"/>
      <c r="AA245" s="203"/>
      <c r="AB245" s="203"/>
      <c r="AC245" s="204"/>
      <c r="AD245" s="205">
        <f>SUM(J245:AC245)</f>
        <v>0</v>
      </c>
      <c r="AE245" s="206"/>
      <c r="AF245" s="206"/>
      <c r="AG245" s="206"/>
      <c r="AH245" s="207"/>
    </row>
    <row r="246" spans="1:34" s="171" customFormat="1" ht="12">
      <c r="A246" s="208" t="s">
        <v>525</v>
      </c>
      <c r="B246" s="190"/>
      <c r="C246" s="191"/>
      <c r="D246" s="190"/>
      <c r="E246" s="190"/>
      <c r="F246" s="190"/>
      <c r="G246" s="190"/>
      <c r="H246" s="190"/>
      <c r="I246" s="190"/>
      <c r="J246" s="202">
        <v>0</v>
      </c>
      <c r="K246" s="203"/>
      <c r="L246" s="203"/>
      <c r="M246" s="203"/>
      <c r="N246" s="204"/>
      <c r="O246" s="202">
        <v>0</v>
      </c>
      <c r="P246" s="203"/>
      <c r="Q246" s="203"/>
      <c r="R246" s="203"/>
      <c r="S246" s="204"/>
      <c r="T246" s="202">
        <v>0</v>
      </c>
      <c r="U246" s="203"/>
      <c r="V246" s="203"/>
      <c r="W246" s="203"/>
      <c r="X246" s="204"/>
      <c r="Y246" s="203">
        <v>0</v>
      </c>
      <c r="Z246" s="203"/>
      <c r="AA246" s="203"/>
      <c r="AB246" s="203"/>
      <c r="AC246" s="204"/>
      <c r="AD246" s="205">
        <f>SUM(J246:AC246)</f>
        <v>0</v>
      </c>
      <c r="AE246" s="206"/>
      <c r="AF246" s="206"/>
      <c r="AG246" s="206"/>
      <c r="AH246" s="207"/>
    </row>
    <row r="247" spans="1:34" s="171" customFormat="1" ht="12">
      <c r="A247" s="189" t="s">
        <v>526</v>
      </c>
      <c r="B247" s="190"/>
      <c r="C247" s="191"/>
      <c r="D247" s="190"/>
      <c r="E247" s="190"/>
      <c r="F247" s="190"/>
      <c r="G247" s="190"/>
      <c r="H247" s="190"/>
      <c r="I247" s="190"/>
      <c r="J247" s="192">
        <f>J238+J239-J243</f>
        <v>16523490737</v>
      </c>
      <c r="K247" s="193"/>
      <c r="L247" s="193"/>
      <c r="M247" s="193"/>
      <c r="N247" s="194"/>
      <c r="O247" s="192">
        <f>O238+O239-O243</f>
        <v>0</v>
      </c>
      <c r="P247" s="193"/>
      <c r="Q247" s="193"/>
      <c r="R247" s="193"/>
      <c r="S247" s="194"/>
      <c r="T247" s="192">
        <f>T238+T239-T243</f>
        <v>1825067281</v>
      </c>
      <c r="U247" s="193"/>
      <c r="V247" s="193"/>
      <c r="W247" s="193"/>
      <c r="X247" s="194"/>
      <c r="Y247" s="193">
        <f>Y238+Y239-Y243</f>
        <v>552684804</v>
      </c>
      <c r="Z247" s="193"/>
      <c r="AA247" s="193"/>
      <c r="AB247" s="193"/>
      <c r="AC247" s="194"/>
      <c r="AD247" s="192">
        <f>AD238+AD239-AD243</f>
        <v>18901242822</v>
      </c>
      <c r="AE247" s="193"/>
      <c r="AF247" s="193"/>
      <c r="AG247" s="193"/>
      <c r="AH247" s="194"/>
    </row>
    <row r="248" spans="1:34" s="170" customFormat="1" ht="12" outlineLevel="1">
      <c r="A248" s="209"/>
      <c r="B248" s="210"/>
      <c r="C248" s="211"/>
      <c r="D248" s="210"/>
      <c r="E248" s="210"/>
      <c r="F248" s="210"/>
      <c r="G248" s="210"/>
      <c r="H248" s="210"/>
      <c r="I248" s="210"/>
      <c r="J248" s="212"/>
      <c r="K248" s="213"/>
      <c r="L248" s="213"/>
      <c r="M248" s="213"/>
      <c r="N248" s="214"/>
      <c r="O248" s="212"/>
      <c r="P248" s="213"/>
      <c r="Q248" s="213"/>
      <c r="R248" s="213"/>
      <c r="S248" s="214"/>
      <c r="T248" s="212"/>
      <c r="U248" s="213"/>
      <c r="V248" s="213"/>
      <c r="W248" s="213"/>
      <c r="X248" s="214"/>
      <c r="Y248" s="213"/>
      <c r="Z248" s="213"/>
      <c r="AA248" s="213"/>
      <c r="AB248" s="213"/>
      <c r="AC248" s="214"/>
      <c r="AD248" s="215">
        <f>SUM(J248:AC248)</f>
        <v>0</v>
      </c>
      <c r="AE248" s="216"/>
      <c r="AF248" s="216"/>
      <c r="AG248" s="216"/>
      <c r="AH248" s="217"/>
    </row>
    <row r="249" spans="1:34" s="170" customFormat="1" ht="12.75" hidden="1" customHeight="1" outlineLevel="1">
      <c r="A249" s="218"/>
      <c r="B249" s="190"/>
      <c r="C249" s="191"/>
      <c r="D249" s="190"/>
      <c r="E249" s="190"/>
      <c r="F249" s="190"/>
      <c r="G249" s="190"/>
      <c r="H249" s="190"/>
      <c r="I249" s="190"/>
      <c r="J249" s="192">
        <f>J248-J247</f>
        <v>-16523490737</v>
      </c>
      <c r="K249" s="193"/>
      <c r="L249" s="193"/>
      <c r="M249" s="193"/>
      <c r="N249" s="194"/>
      <c r="O249" s="212">
        <f>O248-O247</f>
        <v>0</v>
      </c>
      <c r="P249" s="213"/>
      <c r="Q249" s="213"/>
      <c r="R249" s="213"/>
      <c r="S249" s="214"/>
      <c r="T249" s="212">
        <f>T248-T247</f>
        <v>-1825067281</v>
      </c>
      <c r="U249" s="213"/>
      <c r="V249" s="213"/>
      <c r="W249" s="213"/>
      <c r="X249" s="214"/>
      <c r="Y249" s="193">
        <f>Y248-Y247</f>
        <v>-552684804</v>
      </c>
      <c r="Z249" s="193"/>
      <c r="AA249" s="193"/>
      <c r="AB249" s="193"/>
      <c r="AC249" s="194"/>
      <c r="AD249" s="192">
        <f>AD248-AD247</f>
        <v>-18901242822</v>
      </c>
      <c r="AE249" s="193"/>
      <c r="AF249" s="193"/>
      <c r="AG249" s="193"/>
      <c r="AH249" s="194"/>
    </row>
    <row r="250" spans="1:34" s="188" customFormat="1" ht="12" collapsed="1">
      <c r="A250" s="219" t="s">
        <v>527</v>
      </c>
      <c r="B250" s="162"/>
      <c r="C250" s="163"/>
      <c r="D250" s="162"/>
      <c r="E250" s="162"/>
      <c r="F250" s="162"/>
      <c r="G250" s="162"/>
      <c r="H250" s="162"/>
      <c r="I250" s="162"/>
      <c r="J250" s="220"/>
      <c r="K250" s="221"/>
      <c r="L250" s="221"/>
      <c r="M250" s="221"/>
      <c r="N250" s="222"/>
      <c r="O250" s="223"/>
      <c r="P250" s="224"/>
      <c r="Q250" s="224"/>
      <c r="R250" s="224"/>
      <c r="S250" s="225"/>
      <c r="T250" s="223"/>
      <c r="U250" s="224"/>
      <c r="V250" s="224"/>
      <c r="W250" s="224"/>
      <c r="X250" s="225"/>
      <c r="Y250" s="221"/>
      <c r="Z250" s="221"/>
      <c r="AA250" s="221"/>
      <c r="AB250" s="221"/>
      <c r="AC250" s="222"/>
      <c r="AD250" s="226"/>
      <c r="AE250" s="227"/>
      <c r="AF250" s="227"/>
      <c r="AG250" s="227"/>
      <c r="AH250" s="228"/>
    </row>
    <row r="251" spans="1:34" s="171" customFormat="1" ht="12">
      <c r="A251" s="189" t="s">
        <v>528</v>
      </c>
      <c r="B251" s="190"/>
      <c r="C251" s="191"/>
      <c r="D251" s="190"/>
      <c r="E251" s="190"/>
      <c r="F251" s="190"/>
      <c r="G251" s="190"/>
      <c r="H251" s="190"/>
      <c r="I251" s="190"/>
      <c r="J251" s="192">
        <v>12329223697</v>
      </c>
      <c r="K251" s="193"/>
      <c r="L251" s="193"/>
      <c r="M251" s="193"/>
      <c r="N251" s="194"/>
      <c r="O251" s="192">
        <v>0</v>
      </c>
      <c r="P251" s="193"/>
      <c r="Q251" s="193"/>
      <c r="R251" s="193"/>
      <c r="S251" s="194"/>
      <c r="T251" s="192">
        <v>1326549145</v>
      </c>
      <c r="U251" s="193"/>
      <c r="V251" s="193"/>
      <c r="W251" s="193"/>
      <c r="X251" s="194"/>
      <c r="Y251" s="193">
        <v>368372572</v>
      </c>
      <c r="Z251" s="193"/>
      <c r="AA251" s="193"/>
      <c r="AB251" s="193"/>
      <c r="AC251" s="193"/>
      <c r="AD251" s="195">
        <f>SUM(J251:AC251)</f>
        <v>14024145414</v>
      </c>
      <c r="AE251" s="196"/>
      <c r="AF251" s="196"/>
      <c r="AG251" s="196"/>
      <c r="AH251" s="197"/>
    </row>
    <row r="252" spans="1:34" s="171" customFormat="1" ht="12">
      <c r="A252" s="189" t="s">
        <v>529</v>
      </c>
      <c r="B252" s="190"/>
      <c r="C252" s="191"/>
      <c r="D252" s="190"/>
      <c r="E252" s="190"/>
      <c r="F252" s="190"/>
      <c r="G252" s="190"/>
      <c r="H252" s="190"/>
      <c r="I252" s="190"/>
      <c r="J252" s="198">
        <f>SUBTOTAL(9,J253:N254)</f>
        <v>392698206</v>
      </c>
      <c r="K252" s="199"/>
      <c r="L252" s="199"/>
      <c r="M252" s="199"/>
      <c r="N252" s="200"/>
      <c r="O252" s="198">
        <f>SUBTOTAL(9,O253:S254)</f>
        <v>0</v>
      </c>
      <c r="P252" s="199"/>
      <c r="Q252" s="199"/>
      <c r="R252" s="199"/>
      <c r="S252" s="200"/>
      <c r="T252" s="198">
        <f>SUBTOTAL(9,T253:X254)</f>
        <v>87809067</v>
      </c>
      <c r="U252" s="199"/>
      <c r="V252" s="199"/>
      <c r="W252" s="199"/>
      <c r="X252" s="200"/>
      <c r="Y252" s="199">
        <f>SUBTOTAL(9,Y253:AC254)</f>
        <v>11420451</v>
      </c>
      <c r="Z252" s="199"/>
      <c r="AA252" s="199"/>
      <c r="AB252" s="199"/>
      <c r="AC252" s="200"/>
      <c r="AD252" s="229">
        <f>SUM(J252:AC252)</f>
        <v>491927724</v>
      </c>
      <c r="AE252" s="230"/>
      <c r="AF252" s="230"/>
      <c r="AG252" s="230"/>
      <c r="AH252" s="231"/>
    </row>
    <row r="253" spans="1:34" s="171" customFormat="1" ht="12">
      <c r="A253" s="201" t="s">
        <v>530</v>
      </c>
      <c r="B253" s="232"/>
      <c r="C253" s="191"/>
      <c r="D253" s="232"/>
      <c r="E253" s="232"/>
      <c r="F253" s="232"/>
      <c r="G253" s="232"/>
      <c r="H253" s="232"/>
      <c r="I253" s="232"/>
      <c r="J253" s="202">
        <v>392698206</v>
      </c>
      <c r="K253" s="203"/>
      <c r="L253" s="203"/>
      <c r="M253" s="203"/>
      <c r="N253" s="204"/>
      <c r="O253" s="202">
        <v>0</v>
      </c>
      <c r="P253" s="203"/>
      <c r="Q253" s="203"/>
      <c r="R253" s="203"/>
      <c r="S253" s="204"/>
      <c r="T253" s="202">
        <v>87809067</v>
      </c>
      <c r="U253" s="203"/>
      <c r="V253" s="203"/>
      <c r="W253" s="203"/>
      <c r="X253" s="204"/>
      <c r="Y253" s="203">
        <v>11420451</v>
      </c>
      <c r="Z253" s="203"/>
      <c r="AA253" s="203"/>
      <c r="AB253" s="203"/>
      <c r="AC253" s="204"/>
      <c r="AD253" s="205">
        <f>SUM(J253:AC253)</f>
        <v>491927724</v>
      </c>
      <c r="AE253" s="206"/>
      <c r="AF253" s="206"/>
      <c r="AG253" s="206"/>
      <c r="AH253" s="207"/>
    </row>
    <row r="254" spans="1:34" s="171" customFormat="1" ht="12">
      <c r="A254" s="208" t="s">
        <v>521</v>
      </c>
      <c r="B254" s="232"/>
      <c r="C254" s="191"/>
      <c r="D254" s="232"/>
      <c r="E254" s="232"/>
      <c r="F254" s="232"/>
      <c r="G254" s="232"/>
      <c r="H254" s="232"/>
      <c r="I254" s="232"/>
      <c r="J254" s="202">
        <v>0</v>
      </c>
      <c r="K254" s="203"/>
      <c r="L254" s="203"/>
      <c r="M254" s="203"/>
      <c r="N254" s="204"/>
      <c r="O254" s="203">
        <v>0</v>
      </c>
      <c r="P254" s="203"/>
      <c r="Q254" s="203"/>
      <c r="R254" s="203"/>
      <c r="S254" s="204"/>
      <c r="T254" s="202">
        <v>0</v>
      </c>
      <c r="U254" s="203"/>
      <c r="V254" s="203"/>
      <c r="W254" s="203"/>
      <c r="X254" s="204"/>
      <c r="Y254" s="203">
        <v>0</v>
      </c>
      <c r="Z254" s="203"/>
      <c r="AA254" s="203"/>
      <c r="AB254" s="203"/>
      <c r="AC254" s="204"/>
      <c r="AD254" s="205">
        <f>SUM(J254:AC254)</f>
        <v>0</v>
      </c>
      <c r="AE254" s="206"/>
      <c r="AF254" s="206"/>
      <c r="AG254" s="206"/>
      <c r="AH254" s="207"/>
    </row>
    <row r="255" spans="1:34" s="171" customFormat="1" ht="12">
      <c r="A255" s="189" t="s">
        <v>522</v>
      </c>
      <c r="B255" s="190"/>
      <c r="C255" s="191"/>
      <c r="D255" s="190"/>
      <c r="E255" s="190"/>
      <c r="F255" s="190"/>
      <c r="G255" s="190"/>
      <c r="H255" s="190"/>
      <c r="I255" s="190"/>
      <c r="J255" s="198">
        <f>SUBTOTAL(9,J256:N258)</f>
        <v>0</v>
      </c>
      <c r="K255" s="199"/>
      <c r="L255" s="199"/>
      <c r="M255" s="199"/>
      <c r="N255" s="200"/>
      <c r="O255" s="198">
        <f>SUBTOTAL(9,O256:S258)</f>
        <v>0</v>
      </c>
      <c r="P255" s="199"/>
      <c r="Q255" s="199"/>
      <c r="R255" s="199"/>
      <c r="S255" s="200"/>
      <c r="T255" s="198">
        <f>SUBTOTAL(9,T256:X258)</f>
        <v>0</v>
      </c>
      <c r="U255" s="199"/>
      <c r="V255" s="199"/>
      <c r="W255" s="199"/>
      <c r="X255" s="200"/>
      <c r="Y255" s="199">
        <f>SUBTOTAL(9,Y256:AC258)</f>
        <v>0</v>
      </c>
      <c r="Z255" s="199"/>
      <c r="AA255" s="199"/>
      <c r="AB255" s="199"/>
      <c r="AC255" s="200"/>
      <c r="AD255" s="198">
        <f>SUBTOTAL(9,AD256:AH258)</f>
        <v>0</v>
      </c>
      <c r="AE255" s="199"/>
      <c r="AF255" s="199"/>
      <c r="AG255" s="199"/>
      <c r="AH255" s="200"/>
    </row>
    <row r="256" spans="1:34" s="171" customFormat="1" ht="12">
      <c r="A256" s="201" t="s">
        <v>523</v>
      </c>
      <c r="B256" s="190"/>
      <c r="C256" s="191"/>
      <c r="D256" s="190"/>
      <c r="E256" s="190"/>
      <c r="F256" s="190"/>
      <c r="G256" s="190"/>
      <c r="H256" s="190"/>
      <c r="I256" s="190"/>
      <c r="J256" s="202">
        <v>0</v>
      </c>
      <c r="K256" s="203"/>
      <c r="L256" s="203"/>
      <c r="M256" s="203"/>
      <c r="N256" s="204"/>
      <c r="O256" s="202">
        <v>0</v>
      </c>
      <c r="P256" s="203"/>
      <c r="Q256" s="203"/>
      <c r="R256" s="203"/>
      <c r="S256" s="204"/>
      <c r="T256" s="202">
        <v>0</v>
      </c>
      <c r="U256" s="203"/>
      <c r="V256" s="203"/>
      <c r="W256" s="203"/>
      <c r="X256" s="204"/>
      <c r="Y256" s="203">
        <v>0</v>
      </c>
      <c r="Z256" s="203"/>
      <c r="AA256" s="203"/>
      <c r="AB256" s="203"/>
      <c r="AC256" s="204"/>
      <c r="AD256" s="205">
        <f>SUM(J256:AC256)</f>
        <v>0</v>
      </c>
      <c r="AE256" s="206"/>
      <c r="AF256" s="206"/>
      <c r="AG256" s="206"/>
      <c r="AH256" s="207"/>
    </row>
    <row r="257" spans="1:35" s="171" customFormat="1" ht="12">
      <c r="A257" s="208" t="s">
        <v>524</v>
      </c>
      <c r="B257" s="190"/>
      <c r="C257" s="191"/>
      <c r="D257" s="190"/>
      <c r="E257" s="190"/>
      <c r="F257" s="190"/>
      <c r="G257" s="190"/>
      <c r="H257" s="190"/>
      <c r="I257" s="190"/>
      <c r="J257" s="202">
        <v>0</v>
      </c>
      <c r="K257" s="203"/>
      <c r="L257" s="203"/>
      <c r="M257" s="203"/>
      <c r="N257" s="204"/>
      <c r="O257" s="202">
        <v>0</v>
      </c>
      <c r="P257" s="203"/>
      <c r="Q257" s="203"/>
      <c r="R257" s="203"/>
      <c r="S257" s="204"/>
      <c r="T257" s="202">
        <v>0</v>
      </c>
      <c r="U257" s="203"/>
      <c r="V257" s="203"/>
      <c r="W257" s="203"/>
      <c r="X257" s="204"/>
      <c r="Y257" s="203">
        <v>0</v>
      </c>
      <c r="Z257" s="203"/>
      <c r="AA257" s="203"/>
      <c r="AB257" s="203"/>
      <c r="AC257" s="204"/>
      <c r="AD257" s="205">
        <f>SUM(J257:AC257)</f>
        <v>0</v>
      </c>
      <c r="AE257" s="206"/>
      <c r="AF257" s="206"/>
      <c r="AG257" s="206"/>
      <c r="AH257" s="207"/>
    </row>
    <row r="258" spans="1:35" s="171" customFormat="1" ht="12">
      <c r="A258" s="208" t="s">
        <v>525</v>
      </c>
      <c r="B258" s="190"/>
      <c r="C258" s="191"/>
      <c r="D258" s="190"/>
      <c r="E258" s="190"/>
      <c r="F258" s="190"/>
      <c r="G258" s="190"/>
      <c r="H258" s="190"/>
      <c r="I258" s="190"/>
      <c r="J258" s="202">
        <v>0</v>
      </c>
      <c r="K258" s="203"/>
      <c r="L258" s="203"/>
      <c r="M258" s="203"/>
      <c r="N258" s="204"/>
      <c r="O258" s="202">
        <v>0</v>
      </c>
      <c r="P258" s="203"/>
      <c r="Q258" s="203"/>
      <c r="R258" s="203"/>
      <c r="S258" s="204"/>
      <c r="T258" s="202">
        <v>0</v>
      </c>
      <c r="U258" s="203"/>
      <c r="V258" s="203"/>
      <c r="W258" s="203"/>
      <c r="X258" s="204"/>
      <c r="Y258" s="202">
        <v>0</v>
      </c>
      <c r="Z258" s="203"/>
      <c r="AA258" s="203"/>
      <c r="AB258" s="203"/>
      <c r="AC258" s="204"/>
      <c r="AD258" s="205">
        <f>SUM(J258:AC258)</f>
        <v>0</v>
      </c>
      <c r="AE258" s="206"/>
      <c r="AF258" s="206"/>
      <c r="AG258" s="206"/>
      <c r="AH258" s="207"/>
    </row>
    <row r="259" spans="1:35" s="171" customFormat="1" ht="12">
      <c r="A259" s="189" t="s">
        <v>526</v>
      </c>
      <c r="B259" s="190"/>
      <c r="C259" s="191"/>
      <c r="D259" s="190"/>
      <c r="E259" s="190"/>
      <c r="F259" s="190"/>
      <c r="G259" s="190"/>
      <c r="H259" s="190"/>
      <c r="I259" s="190"/>
      <c r="J259" s="192">
        <f>J251+J252-J255</f>
        <v>12721921903</v>
      </c>
      <c r="K259" s="193"/>
      <c r="L259" s="193"/>
      <c r="M259" s="193"/>
      <c r="N259" s="194"/>
      <c r="O259" s="193">
        <f>O251+O252-O255</f>
        <v>0</v>
      </c>
      <c r="P259" s="193"/>
      <c r="Q259" s="193"/>
      <c r="R259" s="193"/>
      <c r="S259" s="193"/>
      <c r="T259" s="192">
        <f>T251+T252-T255</f>
        <v>1414358212</v>
      </c>
      <c r="U259" s="193"/>
      <c r="V259" s="193"/>
      <c r="W259" s="193"/>
      <c r="X259" s="194"/>
      <c r="Y259" s="193">
        <f>Y251+Y252-Y255</f>
        <v>379793023</v>
      </c>
      <c r="Z259" s="193"/>
      <c r="AA259" s="193"/>
      <c r="AB259" s="193"/>
      <c r="AC259" s="193"/>
      <c r="AD259" s="195">
        <f>SUM(J259:AC259)</f>
        <v>14516073138</v>
      </c>
      <c r="AE259" s="196"/>
      <c r="AF259" s="196"/>
      <c r="AG259" s="196"/>
      <c r="AH259" s="197"/>
      <c r="AI259" s="170"/>
    </row>
    <row r="260" spans="1:35" s="171" customFormat="1" ht="12" outlineLevel="1">
      <c r="A260" s="189"/>
      <c r="B260" s="190"/>
      <c r="C260" s="191"/>
      <c r="D260" s="190"/>
      <c r="E260" s="190"/>
      <c r="F260" s="190"/>
      <c r="G260" s="190"/>
      <c r="H260" s="190"/>
      <c r="I260" s="190"/>
      <c r="J260" s="233"/>
      <c r="K260" s="233"/>
      <c r="L260" s="233"/>
      <c r="M260" s="233"/>
      <c r="N260" s="233"/>
      <c r="O260" s="233"/>
      <c r="P260" s="233"/>
      <c r="Q260" s="233"/>
      <c r="R260" s="233"/>
      <c r="S260" s="233"/>
      <c r="T260" s="233"/>
      <c r="U260" s="233"/>
      <c r="V260" s="233"/>
      <c r="W260" s="233"/>
      <c r="X260" s="233"/>
      <c r="Y260" s="193"/>
      <c r="Z260" s="193"/>
      <c r="AA260" s="193"/>
      <c r="AB260" s="193"/>
      <c r="AC260" s="193"/>
      <c r="AD260" s="195">
        <f>SUM(J260:AC260)</f>
        <v>0</v>
      </c>
      <c r="AE260" s="196"/>
      <c r="AF260" s="196"/>
      <c r="AG260" s="196"/>
      <c r="AH260" s="197"/>
      <c r="AI260" s="170"/>
    </row>
    <row r="261" spans="1:35" s="171" customFormat="1" ht="12" hidden="1" outlineLevel="1">
      <c r="A261" s="189"/>
      <c r="B261" s="190"/>
      <c r="C261" s="191"/>
      <c r="D261" s="190"/>
      <c r="E261" s="190"/>
      <c r="F261" s="190"/>
      <c r="G261" s="190"/>
      <c r="H261" s="190"/>
      <c r="I261" s="190"/>
      <c r="J261" s="193">
        <f>J260-J259</f>
        <v>-12721921903</v>
      </c>
      <c r="K261" s="193"/>
      <c r="L261" s="193"/>
      <c r="M261" s="193"/>
      <c r="N261" s="193"/>
      <c r="O261" s="193">
        <f>O260-O259</f>
        <v>0</v>
      </c>
      <c r="P261" s="193"/>
      <c r="Q261" s="193"/>
      <c r="R261" s="193"/>
      <c r="S261" s="193"/>
      <c r="T261" s="193">
        <f>T260-T259</f>
        <v>-1414358212</v>
      </c>
      <c r="U261" s="193"/>
      <c r="V261" s="193"/>
      <c r="W261" s="193"/>
      <c r="X261" s="193"/>
      <c r="Y261" s="193">
        <f>Y260-Y259</f>
        <v>-379793023</v>
      </c>
      <c r="Z261" s="193"/>
      <c r="AA261" s="193"/>
      <c r="AB261" s="193"/>
      <c r="AC261" s="193"/>
      <c r="AD261" s="193">
        <f>AD260-AD259</f>
        <v>-14516073138</v>
      </c>
      <c r="AE261" s="193"/>
      <c r="AF261" s="193"/>
      <c r="AG261" s="193"/>
      <c r="AH261" s="193"/>
      <c r="AI261" s="170"/>
    </row>
    <row r="262" spans="1:35" s="188" customFormat="1" ht="12" collapsed="1">
      <c r="A262" s="219" t="s">
        <v>531</v>
      </c>
      <c r="B262" s="162"/>
      <c r="C262" s="163"/>
      <c r="D262" s="162"/>
      <c r="E262" s="162"/>
      <c r="F262" s="162"/>
      <c r="G262" s="162"/>
      <c r="H262" s="162"/>
      <c r="I262" s="162"/>
      <c r="J262" s="220"/>
      <c r="K262" s="221"/>
      <c r="L262" s="221"/>
      <c r="M262" s="221"/>
      <c r="N262" s="222"/>
      <c r="O262" s="220"/>
      <c r="P262" s="221"/>
      <c r="Q262" s="221"/>
      <c r="R262" s="221"/>
      <c r="S262" s="222"/>
      <c r="T262" s="220"/>
      <c r="U262" s="221"/>
      <c r="V262" s="221"/>
      <c r="W262" s="221"/>
      <c r="X262" s="222"/>
      <c r="Y262" s="220"/>
      <c r="Z262" s="221"/>
      <c r="AA262" s="221"/>
      <c r="AB262" s="221"/>
      <c r="AC262" s="222"/>
      <c r="AD262" s="226"/>
      <c r="AE262" s="227"/>
      <c r="AF262" s="227"/>
      <c r="AG262" s="227"/>
      <c r="AH262" s="228"/>
    </row>
    <row r="263" spans="1:35" s="171" customFormat="1" ht="12">
      <c r="A263" s="189" t="s">
        <v>532</v>
      </c>
      <c r="B263" s="190"/>
      <c r="C263" s="191"/>
      <c r="D263" s="190"/>
      <c r="E263" s="190"/>
      <c r="F263" s="190"/>
      <c r="G263" s="190"/>
      <c r="H263" s="190"/>
      <c r="I263" s="190"/>
      <c r="J263" s="192">
        <f>J238-J251</f>
        <v>4194267040</v>
      </c>
      <c r="K263" s="193"/>
      <c r="L263" s="193"/>
      <c r="M263" s="193"/>
      <c r="N263" s="194"/>
      <c r="O263" s="192">
        <f>O238-O251</f>
        <v>0</v>
      </c>
      <c r="P263" s="193"/>
      <c r="Q263" s="193"/>
      <c r="R263" s="193"/>
      <c r="S263" s="194"/>
      <c r="T263" s="192">
        <f>T238-T251</f>
        <v>498518136</v>
      </c>
      <c r="U263" s="193"/>
      <c r="V263" s="193"/>
      <c r="W263" s="193"/>
      <c r="X263" s="194"/>
      <c r="Y263" s="192">
        <f>Y238-Y251</f>
        <v>184312232</v>
      </c>
      <c r="Z263" s="193"/>
      <c r="AA263" s="193"/>
      <c r="AB263" s="193"/>
      <c r="AC263" s="194"/>
      <c r="AD263" s="195">
        <f>AD238-AD251</f>
        <v>4877097408</v>
      </c>
      <c r="AE263" s="196"/>
      <c r="AF263" s="196"/>
      <c r="AG263" s="196"/>
      <c r="AH263" s="197"/>
    </row>
    <row r="264" spans="1:35" s="171" customFormat="1" ht="12">
      <c r="A264" s="209" t="s">
        <v>533</v>
      </c>
      <c r="B264" s="210"/>
      <c r="C264" s="211"/>
      <c r="D264" s="210"/>
      <c r="E264" s="210"/>
      <c r="F264" s="210"/>
      <c r="G264" s="210"/>
      <c r="H264" s="210"/>
      <c r="I264" s="210"/>
      <c r="J264" s="212">
        <f>J247-J259</f>
        <v>3801568834</v>
      </c>
      <c r="K264" s="213"/>
      <c r="L264" s="213"/>
      <c r="M264" s="213"/>
      <c r="N264" s="214"/>
      <c r="O264" s="212">
        <f>O247-O259</f>
        <v>0</v>
      </c>
      <c r="P264" s="213"/>
      <c r="Q264" s="213"/>
      <c r="R264" s="213"/>
      <c r="S264" s="214"/>
      <c r="T264" s="212">
        <f>T247-T259</f>
        <v>410709069</v>
      </c>
      <c r="U264" s="213"/>
      <c r="V264" s="213"/>
      <c r="W264" s="213"/>
      <c r="X264" s="214"/>
      <c r="Y264" s="212">
        <f>Y247-Y259</f>
        <v>172891781</v>
      </c>
      <c r="Z264" s="213"/>
      <c r="AA264" s="213"/>
      <c r="AB264" s="213"/>
      <c r="AC264" s="214"/>
      <c r="AD264" s="215">
        <f>AD247-AD259</f>
        <v>4385169684</v>
      </c>
      <c r="AE264" s="216"/>
      <c r="AF264" s="216"/>
      <c r="AG264" s="216"/>
      <c r="AH264" s="217"/>
    </row>
    <row r="265" spans="1:35" s="171" customFormat="1" ht="12">
      <c r="A265" s="218"/>
      <c r="B265" s="190"/>
      <c r="C265" s="191"/>
      <c r="D265" s="190"/>
      <c r="E265" s="190"/>
      <c r="F265" s="190"/>
      <c r="G265" s="190"/>
      <c r="H265" s="190"/>
      <c r="I265" s="190"/>
      <c r="J265" s="234"/>
      <c r="K265" s="234"/>
      <c r="L265" s="234"/>
      <c r="M265" s="234"/>
      <c r="N265" s="234"/>
      <c r="O265" s="234"/>
      <c r="P265" s="234"/>
      <c r="Q265" s="234"/>
      <c r="R265" s="234"/>
      <c r="S265" s="234"/>
      <c r="T265" s="234"/>
      <c r="U265" s="234"/>
      <c r="V265" s="234"/>
      <c r="W265" s="234"/>
      <c r="X265" s="234"/>
      <c r="Y265" s="234"/>
      <c r="Z265" s="234"/>
      <c r="AA265" s="234"/>
      <c r="AB265" s="234"/>
      <c r="AC265" s="234"/>
      <c r="AD265" s="235"/>
      <c r="AE265" s="235"/>
      <c r="AF265" s="235"/>
      <c r="AG265" s="235"/>
      <c r="AH265" s="235"/>
    </row>
    <row r="266" spans="1:35" s="171" customFormat="1" ht="12">
      <c r="A266" s="218"/>
      <c r="B266" s="190"/>
      <c r="C266" s="191"/>
      <c r="D266" s="190"/>
      <c r="E266" s="190"/>
      <c r="F266" s="190"/>
      <c r="G266" s="190"/>
      <c r="H266" s="190"/>
      <c r="I266" s="190"/>
      <c r="J266" s="234"/>
      <c r="K266" s="234"/>
      <c r="L266" s="234"/>
      <c r="M266" s="234"/>
      <c r="N266" s="234"/>
      <c r="O266" s="234"/>
      <c r="P266" s="234"/>
      <c r="Q266" s="234"/>
      <c r="R266" s="234"/>
      <c r="S266" s="234"/>
      <c r="T266" s="234"/>
      <c r="U266" s="234"/>
      <c r="V266" s="234"/>
      <c r="W266" s="234"/>
      <c r="X266" s="234"/>
      <c r="Y266" s="234"/>
      <c r="Z266" s="234"/>
      <c r="AA266" s="234"/>
      <c r="AB266" s="234"/>
      <c r="AC266" s="234"/>
      <c r="AD266" s="235"/>
      <c r="AE266" s="235"/>
      <c r="AF266" s="235"/>
      <c r="AG266" s="235"/>
      <c r="AH266" s="235"/>
    </row>
    <row r="267" spans="1:35">
      <c r="A267" s="66" t="s">
        <v>534</v>
      </c>
      <c r="B267" s="236"/>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row>
    <row r="268" spans="1:35">
      <c r="B268" s="236"/>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H268" s="160" t="s">
        <v>505</v>
      </c>
      <c r="AI268" s="237"/>
    </row>
    <row r="269" spans="1:35" s="171" customFormat="1" ht="12">
      <c r="A269" s="161" t="s">
        <v>506</v>
      </c>
      <c r="B269" s="162"/>
      <c r="C269" s="162"/>
      <c r="D269" s="162"/>
      <c r="E269" s="162"/>
      <c r="F269" s="162"/>
      <c r="G269" s="162"/>
      <c r="H269" s="162"/>
      <c r="I269" s="162"/>
      <c r="J269" s="238"/>
      <c r="K269" s="238"/>
      <c r="L269" s="238"/>
      <c r="M269" s="238"/>
      <c r="N269" s="238"/>
      <c r="O269" s="238"/>
      <c r="P269" s="238"/>
      <c r="Q269" s="238"/>
      <c r="R269" s="238"/>
      <c r="S269" s="238"/>
      <c r="T269" s="239" t="s">
        <v>535</v>
      </c>
      <c r="U269" s="239"/>
      <c r="V269" s="239"/>
      <c r="W269" s="239"/>
      <c r="X269" s="239"/>
      <c r="Y269" s="239" t="s">
        <v>536</v>
      </c>
      <c r="Z269" s="239"/>
      <c r="AA269" s="239"/>
      <c r="AB269" s="239"/>
      <c r="AC269" s="239"/>
      <c r="AD269" s="167" t="s">
        <v>511</v>
      </c>
      <c r="AE269" s="168"/>
      <c r="AF269" s="168"/>
      <c r="AG269" s="168"/>
      <c r="AH269" s="169"/>
      <c r="AI269" s="240"/>
    </row>
    <row r="270" spans="1:35" s="171" customFormat="1" ht="12">
      <c r="A270" s="172"/>
      <c r="B270" s="173"/>
      <c r="C270" s="173"/>
      <c r="D270" s="173"/>
      <c r="E270" s="173"/>
      <c r="F270" s="173"/>
      <c r="G270" s="173"/>
      <c r="H270" s="173"/>
      <c r="I270" s="173"/>
      <c r="J270" s="241"/>
      <c r="K270" s="241"/>
      <c r="L270" s="241"/>
      <c r="M270" s="241"/>
      <c r="N270" s="241"/>
      <c r="O270" s="241"/>
      <c r="P270" s="241"/>
      <c r="Q270" s="241"/>
      <c r="R270" s="241"/>
      <c r="S270" s="241"/>
      <c r="T270" s="242" t="s">
        <v>537</v>
      </c>
      <c r="U270" s="242"/>
      <c r="V270" s="242"/>
      <c r="W270" s="242"/>
      <c r="X270" s="242"/>
      <c r="Y270" s="242" t="s">
        <v>538</v>
      </c>
      <c r="Z270" s="242"/>
      <c r="AA270" s="242"/>
      <c r="AB270" s="242"/>
      <c r="AC270" s="242"/>
      <c r="AD270" s="178"/>
      <c r="AE270" s="179"/>
      <c r="AF270" s="179"/>
      <c r="AG270" s="179"/>
      <c r="AH270" s="180"/>
      <c r="AI270" s="240"/>
    </row>
    <row r="271" spans="1:35" s="171" customFormat="1" ht="12">
      <c r="A271" s="182" t="s">
        <v>516</v>
      </c>
      <c r="B271" s="190"/>
      <c r="C271" s="190"/>
      <c r="D271" s="190"/>
      <c r="E271" s="190"/>
      <c r="F271" s="190"/>
      <c r="G271" s="190"/>
      <c r="H271" s="190"/>
      <c r="I271" s="190"/>
      <c r="J271" s="243"/>
      <c r="K271" s="243"/>
      <c r="L271" s="243"/>
      <c r="M271" s="243"/>
      <c r="N271" s="243"/>
      <c r="O271" s="243"/>
      <c r="P271" s="243"/>
      <c r="Q271" s="243"/>
      <c r="R271" s="243"/>
      <c r="S271" s="243"/>
      <c r="T271" s="244"/>
      <c r="U271" s="244"/>
      <c r="V271" s="244"/>
      <c r="W271" s="244"/>
      <c r="X271" s="244"/>
      <c r="Y271" s="244"/>
      <c r="Z271" s="244"/>
      <c r="AA271" s="244"/>
      <c r="AB271" s="244"/>
      <c r="AC271" s="244"/>
      <c r="AD271" s="245"/>
      <c r="AE271" s="245"/>
      <c r="AF271" s="245"/>
      <c r="AG271" s="245"/>
      <c r="AH271" s="245"/>
      <c r="AI271" s="170"/>
    </row>
    <row r="272" spans="1:35" s="188" customFormat="1" ht="12">
      <c r="A272" s="246" t="s">
        <v>539</v>
      </c>
      <c r="B272" s="183"/>
      <c r="C272" s="183"/>
      <c r="D272" s="183"/>
      <c r="E272" s="183"/>
      <c r="F272" s="183"/>
      <c r="G272" s="183"/>
      <c r="H272" s="183"/>
      <c r="I272" s="183"/>
      <c r="J272" s="247"/>
      <c r="K272" s="247"/>
      <c r="L272" s="247"/>
      <c r="M272" s="247"/>
      <c r="N272" s="247"/>
      <c r="O272" s="247"/>
      <c r="P272" s="247"/>
      <c r="Q272" s="247"/>
      <c r="R272" s="247"/>
      <c r="S272" s="247"/>
      <c r="T272" s="248">
        <v>180000000</v>
      </c>
      <c r="U272" s="247"/>
      <c r="V272" s="247"/>
      <c r="W272" s="247"/>
      <c r="X272" s="249"/>
      <c r="Y272" s="250">
        <v>135000000</v>
      </c>
      <c r="Z272" s="250"/>
      <c r="AA272" s="250"/>
      <c r="AB272" s="250"/>
      <c r="AC272" s="250"/>
      <c r="AD272" s="251">
        <f>SUM(J272:AC272)</f>
        <v>315000000</v>
      </c>
      <c r="AE272" s="251"/>
      <c r="AF272" s="251"/>
      <c r="AG272" s="251"/>
      <c r="AH272" s="251"/>
      <c r="AI272" s="240"/>
    </row>
    <row r="273" spans="1:35" s="171" customFormat="1" ht="12">
      <c r="A273" s="246" t="s">
        <v>518</v>
      </c>
      <c r="B273" s="190"/>
      <c r="C273" s="252"/>
      <c r="D273" s="252"/>
      <c r="E273" s="252"/>
      <c r="F273" s="252"/>
      <c r="G273" s="252"/>
      <c r="H273" s="252"/>
      <c r="I273" s="252"/>
      <c r="J273" s="253"/>
      <c r="K273" s="253"/>
      <c r="L273" s="253"/>
      <c r="M273" s="253"/>
      <c r="N273" s="253"/>
      <c r="O273" s="253"/>
      <c r="P273" s="253"/>
      <c r="Q273" s="253"/>
      <c r="R273" s="253"/>
      <c r="S273" s="253"/>
      <c r="T273" s="254">
        <f>SUM(T274:X277)</f>
        <v>0</v>
      </c>
      <c r="U273" s="254"/>
      <c r="V273" s="254"/>
      <c r="W273" s="254"/>
      <c r="X273" s="254"/>
      <c r="Y273" s="254">
        <f>SUM(Y274:AC277)</f>
        <v>0</v>
      </c>
      <c r="Z273" s="254"/>
      <c r="AA273" s="254"/>
      <c r="AB273" s="254"/>
      <c r="AC273" s="254"/>
      <c r="AD273" s="254">
        <f>SUM(AD274:AH277)</f>
        <v>0</v>
      </c>
      <c r="AE273" s="254"/>
      <c r="AF273" s="254"/>
      <c r="AG273" s="254"/>
      <c r="AH273" s="254"/>
    </row>
    <row r="274" spans="1:35" s="171" customFormat="1" ht="12" hidden="1" customHeight="1">
      <c r="A274" s="255" t="s">
        <v>540</v>
      </c>
      <c r="B274" s="190"/>
      <c r="C274" s="252"/>
      <c r="D274" s="252"/>
      <c r="E274" s="252"/>
      <c r="F274" s="252"/>
      <c r="G274" s="252"/>
      <c r="H274" s="252"/>
      <c r="I274" s="252"/>
      <c r="J274" s="256"/>
      <c r="K274" s="256"/>
      <c r="L274" s="256"/>
      <c r="M274" s="256"/>
      <c r="N274" s="256"/>
      <c r="O274" s="256"/>
      <c r="P274" s="256"/>
      <c r="Q274" s="256"/>
      <c r="R274" s="256"/>
      <c r="S274" s="256"/>
      <c r="T274" s="257">
        <v>0</v>
      </c>
      <c r="U274" s="257"/>
      <c r="V274" s="257"/>
      <c r="W274" s="257"/>
      <c r="X274" s="257"/>
      <c r="Y274" s="257">
        <v>0</v>
      </c>
      <c r="Z274" s="257"/>
      <c r="AA274" s="257"/>
      <c r="AB274" s="257"/>
      <c r="AC274" s="257"/>
      <c r="AD274" s="258">
        <f>SUM(J274:AC274)</f>
        <v>0</v>
      </c>
      <c r="AE274" s="258"/>
      <c r="AF274" s="258"/>
      <c r="AG274" s="258"/>
      <c r="AH274" s="258"/>
    </row>
    <row r="275" spans="1:35" s="171" customFormat="1" ht="12" hidden="1" customHeight="1" outlineLevel="1">
      <c r="A275" s="255" t="s">
        <v>541</v>
      </c>
      <c r="B275" s="190"/>
      <c r="C275" s="252"/>
      <c r="D275" s="252"/>
      <c r="E275" s="252"/>
      <c r="F275" s="252"/>
      <c r="G275" s="252"/>
      <c r="H275" s="252"/>
      <c r="I275" s="252"/>
      <c r="J275" s="256"/>
      <c r="K275" s="256"/>
      <c r="L275" s="256"/>
      <c r="M275" s="256"/>
      <c r="N275" s="256"/>
      <c r="O275" s="256"/>
      <c r="P275" s="256"/>
      <c r="Q275" s="256"/>
      <c r="R275" s="256"/>
      <c r="S275" s="256"/>
      <c r="T275" s="257">
        <v>0</v>
      </c>
      <c r="U275" s="257"/>
      <c r="V275" s="257"/>
      <c r="W275" s="257"/>
      <c r="X275" s="257"/>
      <c r="Y275" s="257">
        <v>0</v>
      </c>
      <c r="Z275" s="257"/>
      <c r="AA275" s="257"/>
      <c r="AB275" s="257"/>
      <c r="AC275" s="257"/>
      <c r="AD275" s="258">
        <f>SUM(J275:AC275)</f>
        <v>0</v>
      </c>
      <c r="AE275" s="258"/>
      <c r="AF275" s="258"/>
      <c r="AG275" s="258"/>
      <c r="AH275" s="258"/>
    </row>
    <row r="276" spans="1:35" s="171" customFormat="1" ht="12" hidden="1" customHeight="1" outlineLevel="1">
      <c r="A276" s="255" t="s">
        <v>542</v>
      </c>
      <c r="B276" s="190"/>
      <c r="C276" s="252"/>
      <c r="D276" s="252"/>
      <c r="E276" s="252"/>
      <c r="F276" s="252"/>
      <c r="G276" s="252"/>
      <c r="H276" s="252"/>
      <c r="I276" s="252"/>
      <c r="J276" s="256"/>
      <c r="K276" s="256"/>
      <c r="L276" s="256"/>
      <c r="M276" s="256"/>
      <c r="N276" s="256"/>
      <c r="O276" s="256"/>
      <c r="P276" s="256"/>
      <c r="Q276" s="256"/>
      <c r="R276" s="256"/>
      <c r="S276" s="256"/>
      <c r="T276" s="257">
        <v>0</v>
      </c>
      <c r="U276" s="257"/>
      <c r="V276" s="257"/>
      <c r="W276" s="257"/>
      <c r="X276" s="257"/>
      <c r="Y276" s="257">
        <v>0</v>
      </c>
      <c r="Z276" s="257"/>
      <c r="AA276" s="257"/>
      <c r="AB276" s="257"/>
      <c r="AC276" s="257"/>
      <c r="AD276" s="258">
        <f>SUM(J276:AC276)</f>
        <v>0</v>
      </c>
      <c r="AE276" s="258"/>
      <c r="AF276" s="258"/>
      <c r="AG276" s="258"/>
      <c r="AH276" s="258"/>
    </row>
    <row r="277" spans="1:35" s="171" customFormat="1" ht="12" hidden="1" customHeight="1" outlineLevel="1">
      <c r="A277" s="255" t="s">
        <v>543</v>
      </c>
      <c r="B277" s="190"/>
      <c r="C277" s="252"/>
      <c r="D277" s="252"/>
      <c r="E277" s="252"/>
      <c r="F277" s="252"/>
      <c r="G277" s="252"/>
      <c r="H277" s="252"/>
      <c r="I277" s="252"/>
      <c r="J277" s="256"/>
      <c r="K277" s="256"/>
      <c r="L277" s="256"/>
      <c r="M277" s="256"/>
      <c r="N277" s="256"/>
      <c r="O277" s="256"/>
      <c r="P277" s="256"/>
      <c r="Q277" s="256"/>
      <c r="R277" s="256"/>
      <c r="S277" s="256"/>
      <c r="T277" s="257">
        <v>0</v>
      </c>
      <c r="U277" s="257"/>
      <c r="V277" s="257"/>
      <c r="W277" s="257"/>
      <c r="X277" s="257"/>
      <c r="Y277" s="257">
        <v>0</v>
      </c>
      <c r="Z277" s="257"/>
      <c r="AA277" s="257"/>
      <c r="AB277" s="257"/>
      <c r="AC277" s="257"/>
      <c r="AD277" s="258">
        <f>SUM(J277:AC277)</f>
        <v>0</v>
      </c>
      <c r="AE277" s="258"/>
      <c r="AF277" s="258"/>
      <c r="AG277" s="258"/>
      <c r="AH277" s="258"/>
    </row>
    <row r="278" spans="1:35" s="171" customFormat="1" ht="12" collapsed="1">
      <c r="A278" s="246" t="s">
        <v>522</v>
      </c>
      <c r="B278" s="190"/>
      <c r="C278" s="252"/>
      <c r="D278" s="252"/>
      <c r="E278" s="252"/>
      <c r="F278" s="252"/>
      <c r="G278" s="252"/>
      <c r="H278" s="252"/>
      <c r="I278" s="252"/>
      <c r="J278" s="253"/>
      <c r="K278" s="253"/>
      <c r="L278" s="253"/>
      <c r="M278" s="253"/>
      <c r="N278" s="253"/>
      <c r="O278" s="253"/>
      <c r="P278" s="253"/>
      <c r="Q278" s="253"/>
      <c r="R278" s="253"/>
      <c r="S278" s="253"/>
      <c r="T278" s="254">
        <f>SUM(T279:X279)</f>
        <v>0</v>
      </c>
      <c r="U278" s="254"/>
      <c r="V278" s="254"/>
      <c r="W278" s="254"/>
      <c r="X278" s="254"/>
      <c r="Y278" s="254">
        <f>SUM(Y279:AC279)</f>
        <v>0</v>
      </c>
      <c r="Z278" s="254"/>
      <c r="AA278" s="254"/>
      <c r="AB278" s="254"/>
      <c r="AC278" s="254"/>
      <c r="AD278" s="250">
        <f>SUM(AD279:AH279)</f>
        <v>0</v>
      </c>
      <c r="AE278" s="250"/>
      <c r="AF278" s="250"/>
      <c r="AG278" s="250"/>
      <c r="AH278" s="250"/>
    </row>
    <row r="279" spans="1:35" s="171" customFormat="1" ht="12" customHeight="1" outlineLevel="1">
      <c r="A279" s="259" t="s">
        <v>544</v>
      </c>
      <c r="B279" s="190"/>
      <c r="C279" s="252"/>
      <c r="D279" s="252"/>
      <c r="E279" s="252"/>
      <c r="F279" s="252"/>
      <c r="G279" s="252"/>
      <c r="H279" s="252"/>
      <c r="I279" s="252"/>
      <c r="J279" s="256"/>
      <c r="K279" s="256"/>
      <c r="L279" s="256"/>
      <c r="M279" s="256"/>
      <c r="N279" s="256"/>
      <c r="O279" s="256"/>
      <c r="P279" s="256"/>
      <c r="Q279" s="256"/>
      <c r="R279" s="256"/>
      <c r="S279" s="256"/>
      <c r="T279" s="257">
        <v>0</v>
      </c>
      <c r="U279" s="257"/>
      <c r="V279" s="257"/>
      <c r="W279" s="257"/>
      <c r="X279" s="257"/>
      <c r="Y279" s="257">
        <v>0</v>
      </c>
      <c r="Z279" s="257"/>
      <c r="AA279" s="257"/>
      <c r="AB279" s="257"/>
      <c r="AC279" s="257"/>
      <c r="AD279" s="258">
        <f>SUM(J279:AC279)</f>
        <v>0</v>
      </c>
      <c r="AE279" s="258"/>
      <c r="AF279" s="258"/>
      <c r="AG279" s="258"/>
      <c r="AH279" s="258"/>
    </row>
    <row r="280" spans="1:35" s="171" customFormat="1" ht="12">
      <c r="A280" s="246" t="s">
        <v>545</v>
      </c>
      <c r="B280" s="190"/>
      <c r="C280" s="252"/>
      <c r="D280" s="252"/>
      <c r="E280" s="252"/>
      <c r="F280" s="252"/>
      <c r="G280" s="252"/>
      <c r="H280" s="252"/>
      <c r="I280" s="252"/>
      <c r="J280" s="247"/>
      <c r="K280" s="247"/>
      <c r="L280" s="247"/>
      <c r="M280" s="247"/>
      <c r="N280" s="247"/>
      <c r="O280" s="247"/>
      <c r="P280" s="247"/>
      <c r="Q280" s="247"/>
      <c r="R280" s="247"/>
      <c r="S280" s="247"/>
      <c r="T280" s="250">
        <f>T272+T273-T278</f>
        <v>180000000</v>
      </c>
      <c r="U280" s="250"/>
      <c r="V280" s="250"/>
      <c r="W280" s="250"/>
      <c r="X280" s="250"/>
      <c r="Y280" s="250">
        <f>Y272+Y273-Y278</f>
        <v>135000000</v>
      </c>
      <c r="Z280" s="250"/>
      <c r="AA280" s="250"/>
      <c r="AB280" s="250"/>
      <c r="AC280" s="250"/>
      <c r="AD280" s="250">
        <f>AD272+AD273-AD278</f>
        <v>315000000</v>
      </c>
      <c r="AE280" s="250"/>
      <c r="AF280" s="250"/>
      <c r="AG280" s="250"/>
      <c r="AH280" s="250"/>
    </row>
    <row r="281" spans="1:35" s="171" customFormat="1" ht="12">
      <c r="A281" s="260" t="s">
        <v>527</v>
      </c>
      <c r="B281" s="261"/>
      <c r="C281" s="261"/>
      <c r="D281" s="261"/>
      <c r="E281" s="261"/>
      <c r="F281" s="261"/>
      <c r="G281" s="261"/>
      <c r="H281" s="261"/>
      <c r="I281" s="261"/>
      <c r="J281" s="262"/>
      <c r="K281" s="262"/>
      <c r="L281" s="262"/>
      <c r="M281" s="262"/>
      <c r="N281" s="262"/>
      <c r="O281" s="262"/>
      <c r="P281" s="262"/>
      <c r="Q281" s="262"/>
      <c r="R281" s="262"/>
      <c r="S281" s="262"/>
      <c r="T281" s="263"/>
      <c r="U281" s="263"/>
      <c r="V281" s="263"/>
      <c r="W281" s="263"/>
      <c r="X281" s="263"/>
      <c r="Y281" s="263"/>
      <c r="Z281" s="263"/>
      <c r="AA281" s="263"/>
      <c r="AB281" s="263"/>
      <c r="AC281" s="263"/>
      <c r="AD281" s="264"/>
      <c r="AE281" s="264"/>
      <c r="AF281" s="264"/>
      <c r="AG281" s="264"/>
      <c r="AH281" s="264"/>
      <c r="AI281" s="170"/>
    </row>
    <row r="282" spans="1:35" s="171" customFormat="1" ht="12">
      <c r="A282" s="246" t="s">
        <v>546</v>
      </c>
      <c r="B282" s="190"/>
      <c r="C282" s="190"/>
      <c r="D282" s="190"/>
      <c r="E282" s="190"/>
      <c r="F282" s="190"/>
      <c r="G282" s="190"/>
      <c r="H282" s="190"/>
      <c r="I282" s="190"/>
      <c r="J282" s="247"/>
      <c r="K282" s="247"/>
      <c r="L282" s="247"/>
      <c r="M282" s="247"/>
      <c r="N282" s="247"/>
      <c r="O282" s="247"/>
      <c r="P282" s="247"/>
      <c r="Q282" s="247"/>
      <c r="R282" s="247"/>
      <c r="S282" s="247"/>
      <c r="T282" s="250">
        <v>0</v>
      </c>
      <c r="U282" s="250"/>
      <c r="V282" s="250"/>
      <c r="W282" s="250"/>
      <c r="X282" s="250"/>
      <c r="Y282" s="250">
        <v>135000000</v>
      </c>
      <c r="Z282" s="250"/>
      <c r="AA282" s="250"/>
      <c r="AB282" s="250"/>
      <c r="AC282" s="250"/>
      <c r="AD282" s="251">
        <f>SUM(I282:AC282)</f>
        <v>135000000</v>
      </c>
      <c r="AE282" s="251"/>
      <c r="AF282" s="251"/>
      <c r="AG282" s="251"/>
      <c r="AH282" s="251"/>
      <c r="AI282" s="170"/>
    </row>
    <row r="283" spans="1:35" s="171" customFormat="1" ht="12">
      <c r="A283" s="246" t="s">
        <v>547</v>
      </c>
      <c r="B283" s="190"/>
      <c r="C283" s="252"/>
      <c r="D283" s="252"/>
      <c r="E283" s="252"/>
      <c r="F283" s="252"/>
      <c r="G283" s="252"/>
      <c r="H283" s="252"/>
      <c r="I283" s="252"/>
      <c r="J283" s="253"/>
      <c r="K283" s="253"/>
      <c r="L283" s="253"/>
      <c r="M283" s="253"/>
      <c r="N283" s="253"/>
      <c r="O283" s="253"/>
      <c r="P283" s="253"/>
      <c r="Q283" s="253"/>
      <c r="R283" s="253"/>
      <c r="S283" s="253"/>
      <c r="T283" s="254">
        <v>0</v>
      </c>
      <c r="U283" s="254"/>
      <c r="V283" s="254"/>
      <c r="W283" s="254"/>
      <c r="X283" s="254"/>
      <c r="Y283" s="254">
        <v>0</v>
      </c>
      <c r="Z283" s="254"/>
      <c r="AA283" s="254"/>
      <c r="AB283" s="254"/>
      <c r="AC283" s="254"/>
      <c r="AD283" s="265">
        <f>SUM(I283:AC283)</f>
        <v>0</v>
      </c>
      <c r="AE283" s="265"/>
      <c r="AF283" s="265"/>
      <c r="AG283" s="265"/>
      <c r="AH283" s="265"/>
    </row>
    <row r="284" spans="1:35" s="171" customFormat="1" ht="12">
      <c r="A284" s="246" t="s">
        <v>548</v>
      </c>
      <c r="B284" s="190"/>
      <c r="C284" s="252"/>
      <c r="D284" s="252"/>
      <c r="E284" s="252"/>
      <c r="F284" s="252"/>
      <c r="G284" s="252"/>
      <c r="H284" s="252"/>
      <c r="I284" s="252"/>
      <c r="J284" s="253"/>
      <c r="K284" s="253"/>
      <c r="L284" s="253"/>
      <c r="M284" s="253"/>
      <c r="N284" s="253"/>
      <c r="O284" s="253"/>
      <c r="P284" s="253"/>
      <c r="Q284" s="253"/>
      <c r="R284" s="253"/>
      <c r="S284" s="253"/>
      <c r="T284" s="254">
        <f>SUBTOTAL(9,T285:X286)</f>
        <v>0</v>
      </c>
      <c r="U284" s="254"/>
      <c r="V284" s="254"/>
      <c r="W284" s="254"/>
      <c r="X284" s="254"/>
      <c r="Y284" s="254">
        <f>SUBTOTAL(9,Y285:AC286)</f>
        <v>0</v>
      </c>
      <c r="Z284" s="254"/>
      <c r="AA284" s="254"/>
      <c r="AB284" s="254"/>
      <c r="AC284" s="254"/>
      <c r="AD284" s="250">
        <f>SUBTOTAL(9,AD285:AH286)</f>
        <v>0</v>
      </c>
      <c r="AE284" s="250"/>
      <c r="AF284" s="250"/>
      <c r="AG284" s="250"/>
      <c r="AH284" s="250"/>
    </row>
    <row r="285" spans="1:35" s="171" customFormat="1" ht="12" hidden="1" outlineLevel="1">
      <c r="A285" s="255" t="s">
        <v>549</v>
      </c>
      <c r="B285" s="190"/>
      <c r="C285" s="252"/>
      <c r="D285" s="252"/>
      <c r="E285" s="252"/>
      <c r="F285" s="252"/>
      <c r="G285" s="252"/>
      <c r="H285" s="252"/>
      <c r="I285" s="252"/>
      <c r="J285" s="256"/>
      <c r="K285" s="256"/>
      <c r="L285" s="256"/>
      <c r="M285" s="256"/>
      <c r="N285" s="256"/>
      <c r="O285" s="256"/>
      <c r="P285" s="256"/>
      <c r="Q285" s="256"/>
      <c r="R285" s="256"/>
      <c r="S285" s="256"/>
      <c r="T285" s="257">
        <v>0</v>
      </c>
      <c r="U285" s="257"/>
      <c r="V285" s="257"/>
      <c r="W285" s="257"/>
      <c r="X285" s="257"/>
      <c r="Y285" s="257">
        <v>0</v>
      </c>
      <c r="Z285" s="257"/>
      <c r="AA285" s="257"/>
      <c r="AB285" s="257"/>
      <c r="AC285" s="257"/>
      <c r="AD285" s="265">
        <f>SUM(I285:AC285)</f>
        <v>0</v>
      </c>
      <c r="AE285" s="265"/>
      <c r="AF285" s="265"/>
      <c r="AG285" s="265"/>
      <c r="AH285" s="265"/>
    </row>
    <row r="286" spans="1:35" s="171" customFormat="1" ht="12" hidden="1" outlineLevel="1">
      <c r="A286" s="255" t="s">
        <v>550</v>
      </c>
      <c r="B286" s="190"/>
      <c r="C286" s="252"/>
      <c r="D286" s="252"/>
      <c r="E286" s="252"/>
      <c r="F286" s="252"/>
      <c r="G286" s="252"/>
      <c r="H286" s="252"/>
      <c r="I286" s="252"/>
      <c r="J286" s="256"/>
      <c r="K286" s="256"/>
      <c r="L286" s="256"/>
      <c r="M286" s="256"/>
      <c r="N286" s="256"/>
      <c r="O286" s="256"/>
      <c r="P286" s="256"/>
      <c r="Q286" s="256"/>
      <c r="R286" s="256"/>
      <c r="S286" s="256"/>
      <c r="T286" s="257">
        <v>0</v>
      </c>
      <c r="U286" s="257"/>
      <c r="V286" s="257"/>
      <c r="W286" s="257"/>
      <c r="X286" s="257"/>
      <c r="Y286" s="257">
        <v>0</v>
      </c>
      <c r="Z286" s="257"/>
      <c r="AA286" s="257"/>
      <c r="AB286" s="257"/>
      <c r="AC286" s="257"/>
      <c r="AD286" s="265">
        <f>SUM(I286:AC286)</f>
        <v>0</v>
      </c>
      <c r="AE286" s="265"/>
      <c r="AF286" s="265"/>
      <c r="AG286" s="265"/>
      <c r="AH286" s="265"/>
    </row>
    <row r="287" spans="1:35" s="171" customFormat="1" ht="12" collapsed="1">
      <c r="A287" s="246" t="s">
        <v>7</v>
      </c>
      <c r="B287" s="190"/>
      <c r="C287" s="252"/>
      <c r="D287" s="252"/>
      <c r="E287" s="252"/>
      <c r="F287" s="252"/>
      <c r="G287" s="252"/>
      <c r="H287" s="252"/>
      <c r="I287" s="252"/>
      <c r="J287" s="247"/>
      <c r="K287" s="247"/>
      <c r="L287" s="247"/>
      <c r="M287" s="247"/>
      <c r="N287" s="247"/>
      <c r="O287" s="247"/>
      <c r="P287" s="247"/>
      <c r="Q287" s="247"/>
      <c r="R287" s="247"/>
      <c r="S287" s="247"/>
      <c r="T287" s="250">
        <f>T282+T283-T284</f>
        <v>0</v>
      </c>
      <c r="U287" s="250"/>
      <c r="V287" s="250"/>
      <c r="W287" s="250"/>
      <c r="X287" s="250"/>
      <c r="Y287" s="250">
        <f>Y282+Y283-Y284</f>
        <v>135000000</v>
      </c>
      <c r="Z287" s="250"/>
      <c r="AA287" s="250"/>
      <c r="AB287" s="250"/>
      <c r="AC287" s="250"/>
      <c r="AD287" s="251">
        <f>SUM(I287:AC287)</f>
        <v>135000000</v>
      </c>
      <c r="AE287" s="251"/>
      <c r="AF287" s="251"/>
      <c r="AG287" s="251"/>
      <c r="AH287" s="251"/>
    </row>
    <row r="288" spans="1:35" s="171" customFormat="1" ht="12">
      <c r="A288" s="260" t="s">
        <v>551</v>
      </c>
      <c r="B288" s="261"/>
      <c r="C288" s="261"/>
      <c r="D288" s="261"/>
      <c r="E288" s="261"/>
      <c r="F288" s="261"/>
      <c r="G288" s="261"/>
      <c r="H288" s="261"/>
      <c r="I288" s="261"/>
      <c r="J288" s="262"/>
      <c r="K288" s="262"/>
      <c r="L288" s="262"/>
      <c r="M288" s="262"/>
      <c r="N288" s="262"/>
      <c r="O288" s="262"/>
      <c r="P288" s="262"/>
      <c r="Q288" s="262"/>
      <c r="R288" s="262"/>
      <c r="S288" s="262"/>
      <c r="T288" s="263"/>
      <c r="U288" s="263"/>
      <c r="V288" s="263"/>
      <c r="W288" s="263"/>
      <c r="X288" s="263"/>
      <c r="Y288" s="263"/>
      <c r="Z288" s="263"/>
      <c r="AA288" s="263"/>
      <c r="AB288" s="263"/>
      <c r="AC288" s="263"/>
      <c r="AD288" s="264"/>
      <c r="AE288" s="264"/>
      <c r="AF288" s="264"/>
      <c r="AG288" s="264"/>
      <c r="AH288" s="264"/>
      <c r="AI288" s="266"/>
    </row>
    <row r="289" spans="1:35" s="171" customFormat="1" ht="12">
      <c r="A289" s="246" t="s">
        <v>532</v>
      </c>
      <c r="B289" s="190"/>
      <c r="C289" s="190"/>
      <c r="D289" s="190"/>
      <c r="E289" s="190"/>
      <c r="F289" s="190"/>
      <c r="G289" s="190"/>
      <c r="H289" s="190"/>
      <c r="I289" s="190"/>
      <c r="J289" s="247"/>
      <c r="K289" s="247"/>
      <c r="L289" s="247"/>
      <c r="M289" s="247"/>
      <c r="N289" s="247"/>
      <c r="O289" s="247"/>
      <c r="P289" s="247"/>
      <c r="Q289" s="247"/>
      <c r="R289" s="247"/>
      <c r="S289" s="247"/>
      <c r="T289" s="250">
        <f>T272-T282</f>
        <v>180000000</v>
      </c>
      <c r="U289" s="250"/>
      <c r="V289" s="250"/>
      <c r="W289" s="250"/>
      <c r="X289" s="250"/>
      <c r="Y289" s="250">
        <f>Y272-Y282</f>
        <v>0</v>
      </c>
      <c r="Z289" s="250"/>
      <c r="AA289" s="250"/>
      <c r="AB289" s="250"/>
      <c r="AC289" s="250"/>
      <c r="AD289" s="251">
        <f>AD272-AD282</f>
        <v>180000000</v>
      </c>
      <c r="AE289" s="251"/>
      <c r="AF289" s="251"/>
      <c r="AG289" s="251"/>
      <c r="AH289" s="251"/>
      <c r="AI289" s="170"/>
    </row>
    <row r="290" spans="1:35" s="171" customFormat="1" ht="12">
      <c r="A290" s="267" t="s">
        <v>533</v>
      </c>
      <c r="B290" s="210"/>
      <c r="C290" s="210"/>
      <c r="D290" s="210"/>
      <c r="E290" s="210"/>
      <c r="F290" s="210"/>
      <c r="G290" s="210"/>
      <c r="H290" s="210"/>
      <c r="I290" s="210"/>
      <c r="J290" s="268"/>
      <c r="K290" s="268"/>
      <c r="L290" s="268"/>
      <c r="M290" s="268"/>
      <c r="N290" s="268"/>
      <c r="O290" s="268"/>
      <c r="P290" s="268"/>
      <c r="Q290" s="268"/>
      <c r="R290" s="268"/>
      <c r="S290" s="268"/>
      <c r="T290" s="269">
        <f>T280-T287</f>
        <v>180000000</v>
      </c>
      <c r="U290" s="269"/>
      <c r="V290" s="269"/>
      <c r="W290" s="269"/>
      <c r="X290" s="269"/>
      <c r="Y290" s="269">
        <f>Y280-Y287</f>
        <v>0</v>
      </c>
      <c r="Z290" s="269"/>
      <c r="AA290" s="269"/>
      <c r="AB290" s="269"/>
      <c r="AC290" s="269"/>
      <c r="AD290" s="270">
        <f>AD280-AD287</f>
        <v>180000000</v>
      </c>
      <c r="AE290" s="270"/>
      <c r="AF290" s="270"/>
      <c r="AG290" s="270"/>
      <c r="AH290" s="270"/>
    </row>
    <row r="291" spans="1:35" s="171" customFormat="1" ht="12">
      <c r="A291" s="271"/>
      <c r="B291" s="190"/>
      <c r="C291" s="190"/>
      <c r="D291" s="190"/>
      <c r="E291" s="190"/>
      <c r="F291" s="190"/>
      <c r="G291" s="190"/>
      <c r="H291" s="190"/>
      <c r="I291" s="190"/>
      <c r="J291" s="272"/>
      <c r="K291" s="272"/>
      <c r="L291" s="272"/>
      <c r="M291" s="272"/>
      <c r="N291" s="272"/>
      <c r="O291" s="272"/>
      <c r="P291" s="272"/>
      <c r="Q291" s="272"/>
      <c r="R291" s="272"/>
      <c r="S291" s="272"/>
      <c r="T291" s="272"/>
      <c r="U291" s="272"/>
      <c r="V291" s="272"/>
      <c r="W291" s="272"/>
      <c r="X291" s="272"/>
      <c r="Y291" s="272"/>
      <c r="Z291" s="272"/>
      <c r="AA291" s="272"/>
      <c r="AB291" s="272"/>
      <c r="AC291" s="272"/>
      <c r="AD291" s="273"/>
      <c r="AE291" s="273"/>
      <c r="AF291" s="273"/>
      <c r="AG291" s="273"/>
      <c r="AH291" s="273"/>
    </row>
    <row r="292" spans="1:35" s="171" customFormat="1" ht="12">
      <c r="A292" s="271"/>
      <c r="B292" s="190"/>
      <c r="C292" s="190"/>
      <c r="D292" s="190"/>
      <c r="E292" s="190"/>
      <c r="F292" s="190"/>
      <c r="G292" s="190"/>
      <c r="H292" s="190"/>
      <c r="I292" s="190"/>
      <c r="J292" s="272"/>
      <c r="K292" s="272"/>
      <c r="L292" s="272"/>
      <c r="M292" s="272"/>
      <c r="N292" s="272"/>
      <c r="O292" s="272"/>
      <c r="P292" s="272"/>
      <c r="Q292" s="272"/>
      <c r="R292" s="272"/>
      <c r="S292" s="272"/>
      <c r="T292" s="272"/>
      <c r="U292" s="272"/>
      <c r="V292" s="272"/>
      <c r="W292" s="272"/>
      <c r="X292" s="272"/>
      <c r="Y292" s="272"/>
      <c r="Z292" s="272"/>
      <c r="AA292" s="272"/>
      <c r="AB292" s="272"/>
      <c r="AC292" s="272"/>
      <c r="AD292" s="273"/>
      <c r="AE292" s="273"/>
      <c r="AF292" s="273"/>
      <c r="AG292" s="273"/>
      <c r="AH292" s="273"/>
    </row>
    <row r="293" spans="1:35" s="171" customFormat="1" ht="12">
      <c r="A293" s="271"/>
      <c r="B293" s="190"/>
      <c r="C293" s="190"/>
      <c r="D293" s="190"/>
      <c r="E293" s="190"/>
      <c r="F293" s="190"/>
      <c r="G293" s="190"/>
      <c r="H293" s="190"/>
      <c r="I293" s="190"/>
      <c r="J293" s="272"/>
      <c r="K293" s="272"/>
      <c r="L293" s="272"/>
      <c r="M293" s="272"/>
      <c r="N293" s="272"/>
      <c r="O293" s="272"/>
      <c r="P293" s="272"/>
      <c r="Q293" s="272"/>
      <c r="R293" s="272"/>
      <c r="S293" s="272"/>
      <c r="T293" s="272"/>
      <c r="U293" s="272"/>
      <c r="V293" s="272"/>
      <c r="W293" s="272"/>
      <c r="X293" s="272"/>
      <c r="Y293" s="272"/>
      <c r="Z293" s="272"/>
      <c r="AA293" s="272"/>
      <c r="AB293" s="272"/>
      <c r="AC293" s="272"/>
      <c r="AD293" s="273"/>
      <c r="AE293" s="273"/>
      <c r="AF293" s="273"/>
      <c r="AG293" s="273"/>
      <c r="AH293" s="273"/>
    </row>
    <row r="294" spans="1:35" ht="14.25">
      <c r="A294" s="66" t="s">
        <v>552</v>
      </c>
      <c r="B294" s="99"/>
      <c r="C294" s="99"/>
      <c r="D294" s="99"/>
      <c r="E294" s="99"/>
      <c r="F294" s="99"/>
      <c r="G294" s="99"/>
      <c r="H294" s="99"/>
      <c r="I294" s="99"/>
      <c r="J294" s="99"/>
      <c r="K294" s="99"/>
      <c r="L294" s="99"/>
      <c r="M294" s="99"/>
      <c r="N294" s="99"/>
      <c r="O294" s="99"/>
      <c r="P294" s="99"/>
      <c r="Q294" s="99"/>
      <c r="R294" s="103"/>
      <c r="S294" s="102"/>
      <c r="T294" s="101"/>
      <c r="U294" s="101"/>
      <c r="V294" s="104"/>
      <c r="W294" s="105"/>
      <c r="X294" s="105"/>
      <c r="Y294" s="105"/>
      <c r="Z294" s="105"/>
      <c r="AA294" s="105"/>
      <c r="AB294" s="274"/>
      <c r="AC294" s="104"/>
      <c r="AD294" s="105"/>
      <c r="AE294" s="105"/>
      <c r="AF294" s="105"/>
      <c r="AG294" s="105"/>
      <c r="AH294" s="105"/>
    </row>
    <row r="295" spans="1:35" ht="15">
      <c r="B295" s="99"/>
      <c r="C295" s="99"/>
      <c r="D295" s="99"/>
      <c r="E295" s="99"/>
      <c r="F295" s="99"/>
      <c r="G295" s="99"/>
      <c r="H295" s="99"/>
      <c r="I295" s="99"/>
      <c r="J295" s="99"/>
      <c r="K295" s="99"/>
      <c r="L295" s="99"/>
      <c r="M295" s="99"/>
      <c r="N295" s="99"/>
      <c r="O295" s="99"/>
      <c r="P295" s="99"/>
      <c r="Q295" s="99"/>
      <c r="R295" s="103"/>
      <c r="S295" s="102"/>
      <c r="T295" s="101"/>
      <c r="U295" s="101"/>
      <c r="V295" s="123" t="str">
        <f>V211</f>
        <v>30/09/2014</v>
      </c>
      <c r="W295" s="275"/>
      <c r="X295" s="275"/>
      <c r="Y295" s="275"/>
      <c r="Z295" s="275"/>
      <c r="AA295" s="275"/>
      <c r="AB295" s="106"/>
      <c r="AC295" s="123" t="str">
        <f>AC211</f>
        <v>01/01/2014</v>
      </c>
      <c r="AD295" s="275"/>
      <c r="AE295" s="275"/>
      <c r="AF295" s="275"/>
      <c r="AG295" s="275"/>
      <c r="AH295" s="275"/>
    </row>
    <row r="296" spans="1:35" ht="15">
      <c r="B296" s="99"/>
      <c r="C296" s="99"/>
      <c r="D296" s="99"/>
      <c r="E296" s="99"/>
      <c r="F296" s="99"/>
      <c r="G296" s="99"/>
      <c r="H296" s="99"/>
      <c r="I296" s="99"/>
      <c r="J296" s="99"/>
      <c r="K296" s="99"/>
      <c r="L296" s="99"/>
      <c r="M296" s="99"/>
      <c r="N296" s="99"/>
      <c r="O296" s="99"/>
      <c r="P296" s="99"/>
      <c r="Q296" s="99"/>
      <c r="R296" s="103"/>
      <c r="S296" s="102"/>
      <c r="T296" s="101"/>
      <c r="U296" s="101"/>
      <c r="V296" s="110" t="str">
        <f>V212</f>
        <v>VND</v>
      </c>
      <c r="W296" s="111"/>
      <c r="X296" s="111"/>
      <c r="Y296" s="111"/>
      <c r="Z296" s="111"/>
      <c r="AA296" s="111"/>
      <c r="AB296" s="106"/>
      <c r="AC296" s="110" t="str">
        <f>AC212</f>
        <v>VND</v>
      </c>
      <c r="AD296" s="111"/>
      <c r="AE296" s="111"/>
      <c r="AF296" s="111"/>
      <c r="AG296" s="111"/>
      <c r="AH296" s="111"/>
    </row>
    <row r="297" spans="1:35">
      <c r="A297" s="118" t="s">
        <v>553</v>
      </c>
      <c r="B297" s="107"/>
      <c r="C297" s="113"/>
      <c r="D297" s="113"/>
      <c r="E297" s="113"/>
      <c r="F297" s="113"/>
      <c r="G297" s="113"/>
      <c r="H297" s="113"/>
      <c r="I297" s="113"/>
      <c r="J297" s="113"/>
      <c r="K297" s="113"/>
      <c r="L297" s="113"/>
      <c r="M297" s="113"/>
      <c r="N297" s="113"/>
      <c r="O297" s="113"/>
      <c r="P297" s="113"/>
      <c r="Q297" s="113"/>
      <c r="R297" s="115"/>
      <c r="S297" s="114"/>
      <c r="T297" s="101"/>
      <c r="U297" s="101"/>
      <c r="V297" s="116">
        <v>1081899063</v>
      </c>
      <c r="W297" s="116"/>
      <c r="X297" s="116"/>
      <c r="Y297" s="116"/>
      <c r="Z297" s="116"/>
      <c r="AA297" s="116"/>
      <c r="AC297" s="116">
        <v>1081899063</v>
      </c>
      <c r="AD297" s="116"/>
      <c r="AE297" s="116"/>
      <c r="AF297" s="116"/>
      <c r="AG297" s="116"/>
      <c r="AH297" s="116"/>
    </row>
    <row r="298" spans="1:35">
      <c r="A298" s="129" t="s">
        <v>501</v>
      </c>
      <c r="B298" s="107"/>
      <c r="C298" s="155"/>
      <c r="D298" s="155"/>
      <c r="E298" s="155"/>
      <c r="F298" s="155"/>
      <c r="G298" s="155"/>
      <c r="H298" s="155"/>
      <c r="I298" s="155"/>
      <c r="J298" s="155"/>
      <c r="K298" s="155"/>
      <c r="L298" s="155"/>
      <c r="M298" s="155"/>
      <c r="N298" s="155"/>
      <c r="O298" s="155"/>
      <c r="P298" s="155"/>
      <c r="Q298" s="155"/>
      <c r="R298" s="156"/>
      <c r="S298" s="101"/>
      <c r="T298" s="101"/>
      <c r="U298" s="101"/>
      <c r="V298" s="276"/>
      <c r="W298" s="276"/>
      <c r="X298" s="276"/>
      <c r="Y298" s="276"/>
      <c r="Z298" s="276"/>
      <c r="AA298" s="276"/>
      <c r="AC298" s="117"/>
      <c r="AD298" s="117"/>
      <c r="AE298" s="117"/>
      <c r="AF298" s="117"/>
      <c r="AG298" s="117"/>
      <c r="AH298" s="117"/>
    </row>
    <row r="299" spans="1:35" s="278" customFormat="1">
      <c r="A299" s="112" t="s">
        <v>554</v>
      </c>
      <c r="B299" s="107"/>
      <c r="C299" s="100"/>
      <c r="D299" s="100"/>
      <c r="E299" s="100"/>
      <c r="F299" s="100"/>
      <c r="G299" s="100"/>
      <c r="H299" s="100"/>
      <c r="I299" s="100"/>
      <c r="J299" s="100"/>
      <c r="K299" s="100"/>
      <c r="L299" s="100"/>
      <c r="M299" s="100"/>
      <c r="N299" s="100"/>
      <c r="O299" s="100"/>
      <c r="P299" s="100"/>
      <c r="Q299" s="100"/>
      <c r="R299" s="100"/>
      <c r="S299" s="114"/>
      <c r="T299" s="100"/>
      <c r="U299" s="100"/>
      <c r="V299" s="117">
        <v>881899063</v>
      </c>
      <c r="W299" s="117"/>
      <c r="X299" s="117"/>
      <c r="Y299" s="117"/>
      <c r="Z299" s="117"/>
      <c r="AA299" s="117"/>
      <c r="AB299" s="100"/>
      <c r="AC299" s="277">
        <v>881899063</v>
      </c>
      <c r="AD299" s="277"/>
      <c r="AE299" s="277"/>
      <c r="AF299" s="277"/>
      <c r="AG299" s="277"/>
      <c r="AH299" s="277"/>
      <c r="AI299" s="107"/>
    </row>
    <row r="300" spans="1:35" s="278" customFormat="1">
      <c r="A300" s="112" t="s">
        <v>555</v>
      </c>
      <c r="B300" s="107"/>
      <c r="C300" s="100"/>
      <c r="D300" s="100"/>
      <c r="E300" s="100"/>
      <c r="F300" s="100"/>
      <c r="G300" s="100"/>
      <c r="H300" s="100"/>
      <c r="I300" s="100"/>
      <c r="J300" s="100"/>
      <c r="K300" s="100"/>
      <c r="L300" s="100"/>
      <c r="M300" s="100"/>
      <c r="N300" s="100"/>
      <c r="O300" s="100"/>
      <c r="P300" s="100"/>
      <c r="Q300" s="100"/>
      <c r="R300" s="100"/>
      <c r="S300" s="114"/>
      <c r="T300" s="100"/>
      <c r="U300" s="100"/>
      <c r="V300" s="279">
        <v>200000000</v>
      </c>
      <c r="W300" s="279"/>
      <c r="X300" s="279"/>
      <c r="Y300" s="279"/>
      <c r="Z300" s="279"/>
      <c r="AA300" s="279"/>
      <c r="AB300" s="100"/>
      <c r="AC300" s="279">
        <v>200000000</v>
      </c>
      <c r="AD300" s="279"/>
      <c r="AE300" s="279"/>
      <c r="AF300" s="279"/>
      <c r="AG300" s="279"/>
      <c r="AH300" s="279"/>
      <c r="AI300" s="107"/>
    </row>
    <row r="301" spans="1:35" ht="14.25" thickBot="1">
      <c r="A301" s="120"/>
      <c r="B301" s="237"/>
      <c r="C301" s="115"/>
      <c r="D301" s="115"/>
      <c r="E301" s="115"/>
      <c r="F301" s="115"/>
      <c r="G301" s="115"/>
      <c r="H301" s="115"/>
      <c r="I301" s="115"/>
      <c r="J301" s="115"/>
      <c r="K301" s="115"/>
      <c r="L301" s="115"/>
      <c r="M301" s="115"/>
      <c r="N301" s="115"/>
      <c r="O301" s="113"/>
      <c r="P301" s="113"/>
      <c r="Q301" s="113"/>
      <c r="R301" s="113"/>
      <c r="S301" s="113"/>
      <c r="V301" s="121">
        <f>SUM(V299:AA300)</f>
        <v>1081899063</v>
      </c>
      <c r="W301" s="121"/>
      <c r="X301" s="121"/>
      <c r="Y301" s="121"/>
      <c r="Z301" s="121"/>
      <c r="AA301" s="121"/>
      <c r="AC301" s="121">
        <f>SUM(AC299:AH300)</f>
        <v>1081899063</v>
      </c>
      <c r="AD301" s="121"/>
      <c r="AE301" s="121"/>
      <c r="AF301" s="121"/>
      <c r="AG301" s="121"/>
      <c r="AH301" s="121"/>
    </row>
    <row r="302" spans="1:35" ht="14.25" thickTop="1">
      <c r="A302" s="120"/>
      <c r="B302" s="237"/>
      <c r="C302" s="115"/>
      <c r="D302" s="115"/>
      <c r="E302" s="115"/>
      <c r="F302" s="115"/>
      <c r="G302" s="115"/>
      <c r="H302" s="115"/>
      <c r="I302" s="115"/>
      <c r="J302" s="115"/>
      <c r="K302" s="115"/>
      <c r="L302" s="115"/>
      <c r="M302" s="115"/>
      <c r="N302" s="115"/>
      <c r="O302" s="113"/>
      <c r="P302" s="113"/>
      <c r="Q302" s="113"/>
      <c r="R302" s="113"/>
      <c r="S302" s="113"/>
      <c r="V302" s="136"/>
      <c r="W302" s="136"/>
      <c r="X302" s="136"/>
      <c r="Y302" s="136"/>
      <c r="Z302" s="136"/>
      <c r="AA302" s="136"/>
      <c r="AC302" s="136"/>
      <c r="AD302" s="136"/>
      <c r="AE302" s="136"/>
      <c r="AF302" s="136"/>
      <c r="AG302" s="136"/>
      <c r="AH302" s="136"/>
    </row>
    <row r="303" spans="1:35" ht="87.75" customHeight="1">
      <c r="A303" s="280" t="s">
        <v>556</v>
      </c>
      <c r="B303" s="280"/>
      <c r="C303" s="280"/>
      <c r="D303" s="280"/>
      <c r="E303" s="280"/>
      <c r="F303" s="280"/>
      <c r="G303" s="280"/>
      <c r="H303" s="280"/>
      <c r="I303" s="280"/>
      <c r="J303" s="280"/>
      <c r="K303" s="280"/>
      <c r="L303" s="280"/>
      <c r="M303" s="280"/>
      <c r="N303" s="280"/>
      <c r="O303" s="280"/>
      <c r="P303" s="280"/>
      <c r="Q303" s="280"/>
      <c r="R303" s="280"/>
      <c r="S303" s="280"/>
      <c r="T303" s="280"/>
      <c r="U303" s="280"/>
      <c r="V303" s="280"/>
      <c r="W303" s="280"/>
      <c r="X303" s="280"/>
      <c r="Y303" s="280"/>
      <c r="Z303" s="280"/>
      <c r="AA303" s="280"/>
      <c r="AB303" s="280"/>
      <c r="AC303" s="280"/>
      <c r="AD303" s="280"/>
      <c r="AE303" s="280"/>
      <c r="AF303" s="280"/>
      <c r="AG303" s="280"/>
      <c r="AH303" s="280"/>
      <c r="AI303" s="280"/>
    </row>
    <row r="304" spans="1:35" ht="80.25" customHeight="1">
      <c r="A304" s="280" t="s">
        <v>557</v>
      </c>
      <c r="B304" s="280"/>
      <c r="C304" s="280"/>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0"/>
      <c r="AB304" s="280"/>
      <c r="AC304" s="280"/>
      <c r="AD304" s="280"/>
      <c r="AE304" s="280"/>
      <c r="AF304" s="280"/>
      <c r="AG304" s="280"/>
      <c r="AH304" s="280"/>
      <c r="AI304" s="280"/>
    </row>
    <row r="305" spans="1:35" ht="14.25" customHeight="1">
      <c r="A305" s="120"/>
      <c r="B305" s="237"/>
      <c r="C305" s="281"/>
      <c r="D305" s="282"/>
      <c r="E305" s="282"/>
      <c r="F305" s="282"/>
      <c r="G305" s="282"/>
      <c r="H305" s="282"/>
      <c r="I305" s="282"/>
      <c r="J305" s="282"/>
      <c r="K305" s="282"/>
      <c r="L305" s="282"/>
      <c r="M305" s="282"/>
      <c r="N305" s="282"/>
      <c r="O305" s="282"/>
      <c r="P305" s="282"/>
      <c r="Q305" s="282"/>
      <c r="R305" s="282"/>
      <c r="S305" s="282"/>
      <c r="T305" s="282"/>
      <c r="U305" s="282"/>
      <c r="V305" s="282"/>
      <c r="W305" s="282"/>
      <c r="X305" s="282"/>
      <c r="Y305" s="282"/>
      <c r="Z305" s="282"/>
      <c r="AA305" s="282"/>
      <c r="AB305" s="282"/>
      <c r="AC305" s="282"/>
      <c r="AD305" s="282"/>
      <c r="AE305" s="282"/>
      <c r="AF305" s="282"/>
      <c r="AG305" s="282"/>
      <c r="AH305" s="282"/>
      <c r="AI305" s="282"/>
    </row>
    <row r="306" spans="1:35" ht="14.25" customHeight="1">
      <c r="A306" s="120"/>
      <c r="B306" s="237"/>
      <c r="C306" s="281"/>
      <c r="D306" s="282"/>
      <c r="E306" s="282"/>
      <c r="F306" s="282"/>
      <c r="G306" s="282"/>
      <c r="H306" s="282"/>
      <c r="I306" s="282"/>
      <c r="J306" s="282"/>
      <c r="K306" s="282"/>
      <c r="L306" s="282"/>
      <c r="M306" s="282"/>
      <c r="N306" s="282"/>
      <c r="O306" s="282"/>
      <c r="P306" s="282"/>
      <c r="Q306" s="282"/>
      <c r="R306" s="282"/>
      <c r="S306" s="282"/>
      <c r="T306" s="282"/>
      <c r="U306" s="282"/>
      <c r="V306" s="282"/>
      <c r="W306" s="282"/>
      <c r="X306" s="282"/>
      <c r="Y306" s="282"/>
      <c r="Z306" s="282"/>
      <c r="AA306" s="282"/>
      <c r="AB306" s="282"/>
      <c r="AC306" s="282"/>
      <c r="AD306" s="282"/>
      <c r="AE306" s="282"/>
      <c r="AF306" s="282"/>
      <c r="AG306" s="282"/>
      <c r="AH306" s="282"/>
      <c r="AI306" s="282"/>
    </row>
    <row r="307" spans="1:35" ht="14.25" customHeight="1">
      <c r="A307" s="120"/>
      <c r="B307" s="237"/>
      <c r="C307" s="281"/>
      <c r="D307" s="282"/>
      <c r="E307" s="282"/>
      <c r="F307" s="282"/>
      <c r="G307" s="282"/>
      <c r="H307" s="282"/>
      <c r="I307" s="282"/>
      <c r="J307" s="282"/>
      <c r="K307" s="282"/>
      <c r="L307" s="282"/>
      <c r="M307" s="282"/>
      <c r="N307" s="282"/>
      <c r="O307" s="282"/>
      <c r="P307" s="282"/>
      <c r="Q307" s="282"/>
      <c r="R307" s="282"/>
      <c r="S307" s="282"/>
      <c r="T307" s="282"/>
      <c r="U307" s="282"/>
      <c r="V307" s="282"/>
      <c r="W307" s="282"/>
      <c r="X307" s="282"/>
      <c r="Y307" s="282"/>
      <c r="Z307" s="282"/>
      <c r="AA307" s="282"/>
      <c r="AB307" s="282"/>
      <c r="AC307" s="282"/>
      <c r="AD307" s="282"/>
      <c r="AE307" s="282"/>
      <c r="AF307" s="282"/>
      <c r="AG307" s="282"/>
      <c r="AH307" s="282"/>
      <c r="AI307" s="282"/>
    </row>
    <row r="308" spans="1:35" ht="14.25" customHeight="1">
      <c r="A308" s="120"/>
      <c r="B308" s="237"/>
      <c r="C308" s="281"/>
      <c r="D308" s="282"/>
      <c r="E308" s="282"/>
      <c r="F308" s="282"/>
      <c r="G308" s="282"/>
      <c r="H308" s="282"/>
      <c r="I308" s="282"/>
      <c r="J308" s="282"/>
      <c r="K308" s="282"/>
      <c r="L308" s="282"/>
      <c r="M308" s="282"/>
      <c r="N308" s="282"/>
      <c r="O308" s="282"/>
      <c r="P308" s="282"/>
      <c r="Q308" s="282"/>
      <c r="R308" s="282"/>
      <c r="S308" s="282"/>
      <c r="T308" s="282"/>
      <c r="U308" s="282"/>
      <c r="V308" s="282"/>
      <c r="W308" s="282"/>
      <c r="X308" s="282"/>
      <c r="Y308" s="282"/>
      <c r="Z308" s="282"/>
      <c r="AA308" s="282"/>
      <c r="AB308" s="282"/>
      <c r="AC308" s="282"/>
      <c r="AD308" s="282"/>
      <c r="AE308" s="282"/>
      <c r="AF308" s="282"/>
      <c r="AG308" s="282"/>
      <c r="AH308" s="282"/>
      <c r="AI308" s="282"/>
    </row>
    <row r="309" spans="1:35" ht="14.25" customHeight="1">
      <c r="A309" s="66" t="s">
        <v>558</v>
      </c>
      <c r="B309" s="99"/>
      <c r="C309" s="99"/>
      <c r="D309" s="99"/>
      <c r="E309" s="99"/>
      <c r="F309" s="99"/>
      <c r="G309" s="99"/>
      <c r="H309" s="99"/>
      <c r="I309" s="99"/>
      <c r="J309" s="99"/>
      <c r="K309" s="99"/>
      <c r="L309" s="99"/>
      <c r="M309" s="99"/>
      <c r="N309" s="99"/>
      <c r="O309" s="99"/>
      <c r="P309" s="99"/>
      <c r="Q309" s="99"/>
      <c r="R309" s="103"/>
      <c r="S309" s="102"/>
      <c r="T309" s="101"/>
      <c r="U309" s="101"/>
      <c r="V309" s="104"/>
      <c r="W309" s="105"/>
      <c r="X309" s="105"/>
      <c r="Y309" s="105"/>
      <c r="Z309" s="105"/>
      <c r="AA309" s="105"/>
      <c r="AB309" s="274"/>
      <c r="AC309" s="104"/>
      <c r="AD309" s="105"/>
      <c r="AE309" s="105"/>
      <c r="AF309" s="105"/>
      <c r="AG309" s="105"/>
      <c r="AH309" s="105"/>
      <c r="AI309" s="282"/>
    </row>
    <row r="310" spans="1:35" ht="14.25" customHeight="1">
      <c r="B310" s="99"/>
      <c r="C310" s="99"/>
      <c r="D310" s="99"/>
      <c r="E310" s="99"/>
      <c r="F310" s="99"/>
      <c r="G310" s="99"/>
      <c r="H310" s="99"/>
      <c r="I310" s="99"/>
      <c r="J310" s="99"/>
      <c r="K310" s="99"/>
      <c r="L310" s="99"/>
      <c r="M310" s="99"/>
      <c r="N310" s="99"/>
      <c r="O310" s="99"/>
      <c r="P310" s="99"/>
      <c r="Q310" s="99"/>
      <c r="R310" s="103"/>
      <c r="S310" s="102"/>
      <c r="T310" s="101"/>
      <c r="U310" s="101"/>
      <c r="V310" s="123" t="str">
        <f>V295</f>
        <v>30/09/2014</v>
      </c>
      <c r="W310" s="275"/>
      <c r="X310" s="275"/>
      <c r="Y310" s="275"/>
      <c r="Z310" s="275"/>
      <c r="AA310" s="275"/>
      <c r="AB310" s="106"/>
      <c r="AC310" s="123" t="str">
        <f>AC295</f>
        <v>01/01/2014</v>
      </c>
      <c r="AD310" s="275"/>
      <c r="AE310" s="275"/>
      <c r="AF310" s="275"/>
      <c r="AG310" s="275"/>
      <c r="AH310" s="275"/>
      <c r="AI310" s="282"/>
    </row>
    <row r="311" spans="1:35" ht="14.25" customHeight="1">
      <c r="B311" s="99"/>
      <c r="C311" s="99"/>
      <c r="D311" s="99"/>
      <c r="E311" s="99"/>
      <c r="F311" s="99"/>
      <c r="G311" s="99"/>
      <c r="H311" s="99"/>
      <c r="I311" s="99"/>
      <c r="J311" s="99"/>
      <c r="K311" s="99"/>
      <c r="L311" s="99"/>
      <c r="M311" s="99"/>
      <c r="N311" s="99"/>
      <c r="O311" s="99"/>
      <c r="P311" s="99"/>
      <c r="Q311" s="99"/>
      <c r="R311" s="103"/>
      <c r="S311" s="102"/>
      <c r="T311" s="101"/>
      <c r="U311" s="101"/>
      <c r="V311" s="110" t="str">
        <f>V296</f>
        <v>VND</v>
      </c>
      <c r="W311" s="111"/>
      <c r="X311" s="111"/>
      <c r="Y311" s="111"/>
      <c r="Z311" s="111"/>
      <c r="AA311" s="111"/>
      <c r="AB311" s="106"/>
      <c r="AC311" s="110" t="str">
        <f>AC296</f>
        <v>VND</v>
      </c>
      <c r="AD311" s="111"/>
      <c r="AE311" s="111"/>
      <c r="AF311" s="111"/>
      <c r="AG311" s="111"/>
      <c r="AH311" s="111"/>
      <c r="AI311" s="282"/>
    </row>
    <row r="312" spans="1:35" ht="14.25" customHeight="1">
      <c r="B312" s="99"/>
      <c r="C312" s="99"/>
      <c r="D312" s="99"/>
      <c r="E312" s="99"/>
      <c r="F312" s="99"/>
      <c r="G312" s="99"/>
      <c r="H312" s="99"/>
      <c r="I312" s="99"/>
      <c r="J312" s="99"/>
      <c r="K312" s="99"/>
      <c r="L312" s="99"/>
      <c r="M312" s="99"/>
      <c r="N312" s="99"/>
      <c r="O312" s="99"/>
      <c r="P312" s="99"/>
      <c r="Q312" s="99"/>
      <c r="R312" s="103"/>
      <c r="S312" s="102"/>
      <c r="T312" s="101"/>
      <c r="U312" s="101"/>
      <c r="V312" s="283"/>
      <c r="W312" s="284"/>
      <c r="X312" s="284"/>
      <c r="Y312" s="284"/>
      <c r="Z312" s="284"/>
      <c r="AA312" s="284"/>
      <c r="AB312" s="106"/>
      <c r="AC312" s="283"/>
      <c r="AD312" s="284"/>
      <c r="AE312" s="284"/>
      <c r="AF312" s="284"/>
      <c r="AG312" s="284"/>
      <c r="AH312" s="284"/>
      <c r="AI312" s="282"/>
    </row>
    <row r="313" spans="1:35" ht="14.25" customHeight="1">
      <c r="A313" s="112" t="s">
        <v>559</v>
      </c>
      <c r="B313" s="107"/>
      <c r="S313" s="114"/>
      <c r="V313" s="117">
        <v>0</v>
      </c>
      <c r="W313" s="117"/>
      <c r="X313" s="117"/>
      <c r="Y313" s="117"/>
      <c r="Z313" s="117"/>
      <c r="AA313" s="117"/>
      <c r="AC313" s="277">
        <v>42336935</v>
      </c>
      <c r="AD313" s="277"/>
      <c r="AE313" s="277"/>
      <c r="AF313" s="277"/>
      <c r="AG313" s="277"/>
      <c r="AH313" s="277"/>
      <c r="AI313" s="282"/>
    </row>
    <row r="314" spans="1:35" ht="14.25" customHeight="1">
      <c r="A314" s="112" t="s">
        <v>560</v>
      </c>
      <c r="B314" s="107"/>
      <c r="S314" s="114"/>
      <c r="V314" s="279"/>
      <c r="W314" s="279"/>
      <c r="X314" s="279"/>
      <c r="Y314" s="279"/>
      <c r="Z314" s="279"/>
      <c r="AA314" s="279"/>
      <c r="AC314" s="279"/>
      <c r="AD314" s="279"/>
      <c r="AE314" s="279"/>
      <c r="AF314" s="279"/>
      <c r="AG314" s="279"/>
      <c r="AH314" s="279"/>
      <c r="AI314" s="282"/>
    </row>
    <row r="315" spans="1:35" ht="14.25" customHeight="1" thickBot="1">
      <c r="A315" s="120"/>
      <c r="B315" s="237"/>
      <c r="C315" s="115"/>
      <c r="D315" s="115"/>
      <c r="E315" s="115"/>
      <c r="F315" s="115"/>
      <c r="G315" s="115"/>
      <c r="H315" s="115"/>
      <c r="I315" s="115"/>
      <c r="J315" s="115"/>
      <c r="K315" s="115"/>
      <c r="L315" s="115"/>
      <c r="M315" s="115"/>
      <c r="N315" s="115"/>
      <c r="O315" s="113"/>
      <c r="P315" s="113"/>
      <c r="Q315" s="113"/>
      <c r="R315" s="113"/>
      <c r="S315" s="113"/>
      <c r="V315" s="121">
        <f>SUM(V313:AA314)</f>
        <v>0</v>
      </c>
      <c r="W315" s="121"/>
      <c r="X315" s="121"/>
      <c r="Y315" s="121"/>
      <c r="Z315" s="121"/>
      <c r="AA315" s="121"/>
      <c r="AC315" s="121">
        <f>SUM(AC313:AH314)</f>
        <v>42336935</v>
      </c>
      <c r="AD315" s="121"/>
      <c r="AE315" s="121"/>
      <c r="AF315" s="121"/>
      <c r="AG315" s="121"/>
      <c r="AH315" s="121"/>
      <c r="AI315" s="282"/>
    </row>
    <row r="316" spans="1:35" ht="14.25" customHeight="1" thickTop="1">
      <c r="A316" s="120"/>
      <c r="B316" s="237"/>
      <c r="C316" s="281"/>
      <c r="D316" s="282"/>
      <c r="E316" s="282"/>
      <c r="F316" s="282"/>
      <c r="G316" s="282"/>
      <c r="H316" s="282"/>
      <c r="I316" s="282"/>
      <c r="J316" s="282"/>
      <c r="K316" s="282"/>
      <c r="L316" s="282"/>
      <c r="M316" s="282"/>
      <c r="N316" s="282"/>
      <c r="O316" s="282"/>
      <c r="P316" s="282"/>
      <c r="Q316" s="282"/>
      <c r="R316" s="282"/>
      <c r="S316" s="282"/>
      <c r="T316" s="282"/>
      <c r="U316" s="282"/>
      <c r="V316" s="282"/>
      <c r="W316" s="282"/>
      <c r="X316" s="282"/>
      <c r="Y316" s="282"/>
      <c r="Z316" s="282"/>
      <c r="AA316" s="282"/>
      <c r="AB316" s="282"/>
      <c r="AC316" s="282"/>
      <c r="AD316" s="282"/>
      <c r="AE316" s="282"/>
      <c r="AF316" s="282"/>
      <c r="AG316" s="282"/>
      <c r="AH316" s="282"/>
      <c r="AI316" s="282"/>
    </row>
    <row r="317" spans="1:35" ht="14.25" customHeight="1">
      <c r="A317" s="120"/>
      <c r="B317" s="237"/>
      <c r="C317" s="281"/>
      <c r="D317" s="282"/>
      <c r="E317" s="282"/>
      <c r="F317" s="282"/>
      <c r="G317" s="282"/>
      <c r="H317" s="282"/>
      <c r="I317" s="282"/>
      <c r="J317" s="282"/>
      <c r="K317" s="282"/>
      <c r="L317" s="282"/>
      <c r="M317" s="282"/>
      <c r="N317" s="282"/>
      <c r="O317" s="282"/>
      <c r="P317" s="282"/>
      <c r="Q317" s="282"/>
      <c r="R317" s="282"/>
      <c r="S317" s="282"/>
      <c r="T317" s="282"/>
      <c r="U317" s="282"/>
      <c r="V317" s="282"/>
      <c r="W317" s="282"/>
      <c r="X317" s="282"/>
      <c r="Y317" s="282"/>
      <c r="Z317" s="282"/>
      <c r="AA317" s="282"/>
      <c r="AB317" s="282"/>
      <c r="AC317" s="282"/>
      <c r="AD317" s="282"/>
      <c r="AE317" s="282"/>
      <c r="AF317" s="282"/>
      <c r="AG317" s="282"/>
      <c r="AH317" s="282"/>
      <c r="AI317" s="282"/>
    </row>
    <row r="318" spans="1:35" ht="14.25" customHeight="1">
      <c r="A318" s="120"/>
      <c r="B318" s="237"/>
      <c r="C318" s="281"/>
      <c r="D318" s="282"/>
      <c r="E318" s="282"/>
      <c r="F318" s="282"/>
      <c r="G318" s="282"/>
      <c r="H318" s="282"/>
      <c r="I318" s="282"/>
      <c r="J318" s="282"/>
      <c r="K318" s="282"/>
      <c r="L318" s="282"/>
      <c r="M318" s="282"/>
      <c r="N318" s="282"/>
      <c r="O318" s="282"/>
      <c r="P318" s="282"/>
      <c r="Q318" s="282"/>
      <c r="R318" s="282"/>
      <c r="S318" s="282"/>
      <c r="T318" s="282"/>
      <c r="U318" s="282"/>
      <c r="V318" s="282"/>
      <c r="W318" s="282"/>
      <c r="X318" s="282"/>
      <c r="Y318" s="282"/>
      <c r="Z318" s="282"/>
      <c r="AA318" s="282"/>
      <c r="AB318" s="282"/>
      <c r="AC318" s="282"/>
      <c r="AD318" s="282"/>
      <c r="AE318" s="282"/>
      <c r="AF318" s="282"/>
      <c r="AG318" s="282"/>
      <c r="AH318" s="282"/>
      <c r="AI318" s="282"/>
    </row>
    <row r="319" spans="1:35" ht="13.5" customHeight="1">
      <c r="A319" s="66" t="s">
        <v>561</v>
      </c>
      <c r="B319" s="153"/>
      <c r="C319" s="153"/>
      <c r="D319" s="153"/>
      <c r="E319" s="153"/>
      <c r="F319" s="153"/>
      <c r="G319" s="153"/>
      <c r="H319" s="153"/>
      <c r="I319" s="153"/>
      <c r="J319" s="153"/>
      <c r="K319" s="153"/>
      <c r="L319" s="153"/>
      <c r="M319" s="153"/>
      <c r="N319" s="153"/>
      <c r="O319" s="153"/>
      <c r="P319" s="153"/>
      <c r="Q319" s="157"/>
      <c r="R319" s="157"/>
      <c r="S319" s="102"/>
      <c r="T319" s="157"/>
      <c r="U319" s="153"/>
      <c r="V319" s="104"/>
      <c r="W319" s="104"/>
      <c r="X319" s="104"/>
      <c r="Y319" s="104"/>
      <c r="Z319" s="104"/>
      <c r="AA319" s="104"/>
      <c r="AB319" s="274"/>
      <c r="AC319" s="104"/>
      <c r="AD319" s="104"/>
      <c r="AE319" s="104"/>
      <c r="AF319" s="104"/>
      <c r="AG319" s="104"/>
      <c r="AH319" s="104"/>
    </row>
    <row r="320" spans="1:35" ht="15" customHeight="1">
      <c r="B320" s="153"/>
      <c r="C320" s="153"/>
      <c r="D320" s="153"/>
      <c r="E320" s="153"/>
      <c r="F320" s="153"/>
      <c r="G320" s="153"/>
      <c r="H320" s="153"/>
      <c r="I320" s="153"/>
      <c r="J320" s="153"/>
      <c r="K320" s="153"/>
      <c r="L320" s="153"/>
      <c r="M320" s="153"/>
      <c r="N320" s="153"/>
      <c r="O320" s="153"/>
      <c r="P320" s="153"/>
      <c r="Q320" s="157"/>
      <c r="R320" s="157"/>
      <c r="S320" s="102"/>
      <c r="T320" s="157"/>
      <c r="U320" s="153"/>
      <c r="V320" s="123" t="str">
        <f>V295</f>
        <v>30/09/2014</v>
      </c>
      <c r="W320" s="123"/>
      <c r="X320" s="123"/>
      <c r="Y320" s="123"/>
      <c r="Z320" s="123"/>
      <c r="AA320" s="123"/>
      <c r="AB320" s="106"/>
      <c r="AC320" s="123" t="str">
        <f>AC295</f>
        <v>01/01/2014</v>
      </c>
      <c r="AD320" s="123"/>
      <c r="AE320" s="123"/>
      <c r="AF320" s="123"/>
      <c r="AG320" s="123"/>
      <c r="AH320" s="123"/>
    </row>
    <row r="321" spans="1:34" ht="15" customHeight="1">
      <c r="B321" s="153"/>
      <c r="C321" s="153"/>
      <c r="D321" s="153"/>
      <c r="E321" s="153"/>
      <c r="F321" s="153"/>
      <c r="G321" s="153"/>
      <c r="H321" s="153"/>
      <c r="I321" s="153"/>
      <c r="J321" s="153"/>
      <c r="K321" s="153"/>
      <c r="L321" s="153"/>
      <c r="M321" s="153"/>
      <c r="N321" s="153"/>
      <c r="O321" s="153"/>
      <c r="P321" s="153"/>
      <c r="Q321" s="157"/>
      <c r="R321" s="157"/>
      <c r="S321" s="102"/>
      <c r="T321" s="157"/>
      <c r="U321" s="153"/>
      <c r="V321" s="110" t="str">
        <f>V296</f>
        <v>VND</v>
      </c>
      <c r="W321" s="110"/>
      <c r="X321" s="110"/>
      <c r="Y321" s="110"/>
      <c r="Z321" s="110"/>
      <c r="AA321" s="110"/>
      <c r="AB321" s="106"/>
      <c r="AC321" s="110" t="str">
        <f>AC296</f>
        <v>VND</v>
      </c>
      <c r="AD321" s="110"/>
      <c r="AE321" s="110"/>
      <c r="AF321" s="110"/>
      <c r="AG321" s="110"/>
      <c r="AH321" s="110"/>
    </row>
    <row r="322" spans="1:34" ht="13.5" customHeight="1">
      <c r="A322" s="112" t="s">
        <v>562</v>
      </c>
      <c r="B322" s="285"/>
      <c r="C322" s="113"/>
      <c r="D322" s="113"/>
      <c r="E322" s="113"/>
      <c r="F322" s="113"/>
      <c r="G322" s="113"/>
      <c r="H322" s="113"/>
      <c r="I322" s="113"/>
      <c r="J322" s="113"/>
      <c r="K322" s="113"/>
      <c r="L322" s="113"/>
      <c r="M322" s="113"/>
      <c r="N322" s="113"/>
      <c r="O322" s="113"/>
      <c r="P322" s="113"/>
      <c r="Q322" s="115"/>
      <c r="R322" s="115"/>
      <c r="S322" s="286"/>
      <c r="T322" s="101"/>
      <c r="V322" s="116">
        <v>445094964</v>
      </c>
      <c r="W322" s="116"/>
      <c r="X322" s="116"/>
      <c r="Y322" s="116"/>
      <c r="Z322" s="116"/>
      <c r="AA322" s="116"/>
      <c r="AC322" s="116">
        <v>207247434</v>
      </c>
      <c r="AD322" s="116"/>
      <c r="AE322" s="116"/>
      <c r="AF322" s="116"/>
      <c r="AG322" s="116"/>
      <c r="AH322" s="116"/>
    </row>
    <row r="323" spans="1:34" ht="13.5" customHeight="1" outlineLevel="1">
      <c r="A323" s="112" t="s">
        <v>563</v>
      </c>
      <c r="B323" s="155"/>
      <c r="Q323" s="101"/>
      <c r="R323" s="101"/>
      <c r="S323" s="286"/>
      <c r="T323" s="101"/>
      <c r="V323" s="126">
        <v>0</v>
      </c>
      <c r="W323" s="126"/>
      <c r="X323" s="126"/>
      <c r="Y323" s="126"/>
      <c r="Z323" s="126"/>
      <c r="AA323" s="126"/>
      <c r="AC323" s="117">
        <v>0</v>
      </c>
      <c r="AD323" s="117"/>
      <c r="AE323" s="117"/>
      <c r="AF323" s="117"/>
      <c r="AG323" s="117"/>
      <c r="AH323" s="117"/>
    </row>
    <row r="324" spans="1:34" ht="13.5" customHeight="1" outlineLevel="1">
      <c r="A324" s="112" t="s">
        <v>564</v>
      </c>
      <c r="B324" s="155"/>
      <c r="Q324" s="101"/>
      <c r="R324" s="101"/>
      <c r="S324" s="286"/>
      <c r="T324" s="101"/>
      <c r="V324" s="126">
        <v>0</v>
      </c>
      <c r="W324" s="126"/>
      <c r="X324" s="126"/>
      <c r="Y324" s="126"/>
      <c r="Z324" s="126"/>
      <c r="AA324" s="126"/>
      <c r="AC324" s="117">
        <v>0</v>
      </c>
      <c r="AD324" s="117"/>
      <c r="AE324" s="117"/>
      <c r="AF324" s="117"/>
      <c r="AG324" s="117"/>
      <c r="AH324" s="117"/>
    </row>
    <row r="325" spans="1:34" ht="13.5" customHeight="1">
      <c r="A325" s="112" t="s">
        <v>565</v>
      </c>
      <c r="B325" s="155"/>
      <c r="Q325" s="101"/>
      <c r="R325" s="101"/>
      <c r="S325" s="286"/>
      <c r="T325" s="101"/>
      <c r="V325" s="126">
        <v>443586674</v>
      </c>
      <c r="W325" s="126"/>
      <c r="X325" s="126"/>
      <c r="Y325" s="126"/>
      <c r="Z325" s="126"/>
      <c r="AA325" s="126"/>
      <c r="AC325" s="117">
        <v>2157860686</v>
      </c>
      <c r="AD325" s="117"/>
      <c r="AE325" s="117"/>
      <c r="AF325" s="117"/>
      <c r="AG325" s="117"/>
      <c r="AH325" s="117"/>
    </row>
    <row r="326" spans="1:34" ht="13.5" customHeight="1" outlineLevel="1">
      <c r="A326" s="112" t="s">
        <v>566</v>
      </c>
      <c r="B326" s="155"/>
      <c r="Q326" s="101"/>
      <c r="R326" s="101"/>
      <c r="S326" s="286"/>
      <c r="T326" s="101"/>
      <c r="V326" s="126">
        <v>0</v>
      </c>
      <c r="W326" s="126"/>
      <c r="X326" s="126"/>
      <c r="Y326" s="126"/>
      <c r="Z326" s="126"/>
      <c r="AA326" s="126"/>
      <c r="AC326" s="117">
        <v>0</v>
      </c>
      <c r="AD326" s="117"/>
      <c r="AE326" s="117"/>
      <c r="AF326" s="117"/>
      <c r="AG326" s="117"/>
      <c r="AH326" s="117"/>
    </row>
    <row r="327" spans="1:34" ht="13.5" customHeight="1">
      <c r="A327" s="112" t="s">
        <v>567</v>
      </c>
      <c r="B327" s="155"/>
      <c r="Q327" s="101"/>
      <c r="R327" s="101"/>
      <c r="S327" s="286"/>
      <c r="T327" s="101"/>
      <c r="V327" s="126">
        <v>2976470320</v>
      </c>
      <c r="W327" s="126"/>
      <c r="X327" s="126"/>
      <c r="Y327" s="126"/>
      <c r="Z327" s="126"/>
      <c r="AA327" s="126"/>
      <c r="AC327" s="117">
        <v>1320392955</v>
      </c>
      <c r="AD327" s="117"/>
      <c r="AE327" s="117"/>
      <c r="AF327" s="117"/>
      <c r="AG327" s="117"/>
      <c r="AH327" s="117"/>
    </row>
    <row r="328" spans="1:34" ht="13.5" customHeight="1" outlineLevel="1">
      <c r="A328" s="112" t="s">
        <v>568</v>
      </c>
      <c r="B328" s="155"/>
      <c r="Q328" s="101"/>
      <c r="R328" s="101"/>
      <c r="S328" s="286"/>
      <c r="T328" s="101"/>
      <c r="V328" s="126">
        <v>0</v>
      </c>
      <c r="W328" s="126"/>
      <c r="X328" s="126"/>
      <c r="Y328" s="126"/>
      <c r="Z328" s="126"/>
      <c r="AA328" s="126"/>
      <c r="AC328" s="126">
        <v>13219405</v>
      </c>
      <c r="AD328" s="126"/>
      <c r="AE328" s="126"/>
      <c r="AF328" s="126"/>
      <c r="AG328" s="126"/>
      <c r="AH328" s="126"/>
    </row>
    <row r="329" spans="1:34" ht="13.5" customHeight="1">
      <c r="A329" s="112" t="s">
        <v>569</v>
      </c>
      <c r="B329" s="155"/>
      <c r="Q329" s="101"/>
      <c r="R329" s="101"/>
      <c r="S329" s="286"/>
      <c r="T329" s="101"/>
      <c r="V329" s="119">
        <v>0</v>
      </c>
      <c r="W329" s="119"/>
      <c r="X329" s="119"/>
      <c r="Y329" s="119"/>
      <c r="Z329" s="119"/>
      <c r="AA329" s="119"/>
      <c r="AC329" s="119">
        <v>0</v>
      </c>
      <c r="AD329" s="119"/>
      <c r="AE329" s="119"/>
      <c r="AF329" s="119"/>
      <c r="AG329" s="119"/>
      <c r="AH329" s="119"/>
    </row>
    <row r="330" spans="1:34" ht="13.5" customHeight="1" thickBot="1">
      <c r="A330" s="120"/>
      <c r="B330" s="101"/>
      <c r="C330" s="115"/>
      <c r="D330" s="115"/>
      <c r="E330" s="115"/>
      <c r="F330" s="115"/>
      <c r="G330" s="115"/>
      <c r="H330" s="115"/>
      <c r="I330" s="115"/>
      <c r="J330" s="113"/>
      <c r="K330" s="113"/>
      <c r="L330" s="113"/>
      <c r="M330" s="113"/>
      <c r="N330" s="113"/>
      <c r="O330" s="113"/>
      <c r="P330" s="113"/>
      <c r="Q330" s="115"/>
      <c r="R330" s="115"/>
      <c r="S330" s="115"/>
      <c r="T330" s="101"/>
      <c r="V330" s="121">
        <f>SUBTOTAL(9,V322:AA329)</f>
        <v>3865151958</v>
      </c>
      <c r="W330" s="121"/>
      <c r="X330" s="121"/>
      <c r="Y330" s="121"/>
      <c r="Z330" s="121"/>
      <c r="AA330" s="121"/>
      <c r="AC330" s="121">
        <f>SUBTOTAL(9,AC322:AH329)</f>
        <v>3698720480</v>
      </c>
      <c r="AD330" s="121"/>
      <c r="AE330" s="121"/>
      <c r="AF330" s="121"/>
      <c r="AG330" s="121"/>
      <c r="AH330" s="121"/>
    </row>
    <row r="331" spans="1:34" ht="13.5" customHeight="1" thickTop="1">
      <c r="A331" s="120"/>
      <c r="B331" s="101"/>
      <c r="C331" s="115"/>
      <c r="D331" s="115"/>
      <c r="E331" s="115"/>
      <c r="F331" s="115"/>
      <c r="G331" s="115"/>
      <c r="H331" s="115"/>
      <c r="I331" s="115"/>
      <c r="J331" s="113"/>
      <c r="K331" s="113"/>
      <c r="L331" s="113"/>
      <c r="M331" s="113"/>
      <c r="N331" s="113"/>
      <c r="O331" s="113"/>
      <c r="P331" s="113"/>
      <c r="Q331" s="115"/>
      <c r="R331" s="115"/>
      <c r="S331" s="115"/>
      <c r="T331" s="101"/>
      <c r="V331" s="136"/>
      <c r="W331" s="136"/>
      <c r="X331" s="136"/>
      <c r="Y331" s="136"/>
      <c r="Z331" s="136"/>
      <c r="AA331" s="136"/>
      <c r="AC331" s="136"/>
      <c r="AD331" s="136"/>
      <c r="AE331" s="136"/>
      <c r="AF331" s="136"/>
      <c r="AG331" s="136"/>
      <c r="AH331" s="136"/>
    </row>
    <row r="332" spans="1:34" ht="13.5" customHeight="1">
      <c r="A332" s="120"/>
      <c r="B332" s="101"/>
      <c r="C332" s="115"/>
      <c r="D332" s="115"/>
      <c r="E332" s="115"/>
      <c r="F332" s="115"/>
      <c r="G332" s="115"/>
      <c r="H332" s="115"/>
      <c r="I332" s="115"/>
      <c r="J332" s="113"/>
      <c r="K332" s="113"/>
      <c r="L332" s="113"/>
      <c r="M332" s="113"/>
      <c r="N332" s="113"/>
      <c r="O332" s="113"/>
      <c r="P332" s="113"/>
      <c r="Q332" s="115"/>
      <c r="R332" s="115"/>
      <c r="S332" s="115"/>
      <c r="T332" s="101"/>
      <c r="V332" s="136"/>
      <c r="W332" s="136"/>
      <c r="X332" s="136"/>
      <c r="Y332" s="136"/>
      <c r="Z332" s="136"/>
      <c r="AA332" s="136"/>
      <c r="AC332" s="136"/>
      <c r="AD332" s="136"/>
      <c r="AE332" s="136"/>
      <c r="AF332" s="136"/>
      <c r="AG332" s="136"/>
      <c r="AH332" s="136"/>
    </row>
    <row r="333" spans="1:34" ht="13.5" customHeight="1">
      <c r="A333" s="66" t="s">
        <v>570</v>
      </c>
      <c r="B333" s="153"/>
      <c r="C333" s="153"/>
      <c r="D333" s="153"/>
      <c r="E333" s="153"/>
      <c r="F333" s="153"/>
      <c r="G333" s="153"/>
      <c r="H333" s="153"/>
      <c r="I333" s="153"/>
      <c r="J333" s="153"/>
      <c r="K333" s="153"/>
      <c r="L333" s="153"/>
      <c r="M333" s="153"/>
      <c r="N333" s="153"/>
      <c r="O333" s="153"/>
      <c r="P333" s="153"/>
      <c r="Q333" s="153"/>
      <c r="R333" s="157"/>
      <c r="S333" s="102"/>
      <c r="T333" s="157"/>
      <c r="U333" s="157"/>
      <c r="V333" s="104"/>
      <c r="W333" s="104"/>
      <c r="X333" s="104"/>
      <c r="Y333" s="104"/>
      <c r="Z333" s="104"/>
      <c r="AA333" s="104"/>
      <c r="AB333" s="274"/>
      <c r="AC333" s="104"/>
      <c r="AD333" s="104"/>
      <c r="AE333" s="104"/>
      <c r="AF333" s="104"/>
      <c r="AG333" s="104"/>
      <c r="AH333" s="104"/>
    </row>
    <row r="334" spans="1:34" ht="15" customHeight="1">
      <c r="B334" s="153"/>
      <c r="C334" s="153"/>
      <c r="D334" s="153"/>
      <c r="E334" s="153"/>
      <c r="F334" s="153"/>
      <c r="G334" s="153"/>
      <c r="H334" s="153"/>
      <c r="I334" s="153"/>
      <c r="J334" s="153"/>
      <c r="K334" s="153"/>
      <c r="L334" s="153"/>
      <c r="M334" s="153"/>
      <c r="N334" s="153"/>
      <c r="O334" s="153"/>
      <c r="P334" s="153"/>
      <c r="Q334" s="153"/>
      <c r="R334" s="157"/>
      <c r="S334" s="102"/>
      <c r="T334" s="157"/>
      <c r="U334" s="157"/>
      <c r="V334" s="123" t="str">
        <f>V320</f>
        <v>30/09/2014</v>
      </c>
      <c r="W334" s="123"/>
      <c r="X334" s="123"/>
      <c r="Y334" s="123"/>
      <c r="Z334" s="123"/>
      <c r="AA334" s="123"/>
      <c r="AB334" s="106"/>
      <c r="AC334" s="123" t="str">
        <f>AC320</f>
        <v>01/01/2014</v>
      </c>
      <c r="AD334" s="123"/>
      <c r="AE334" s="123"/>
      <c r="AF334" s="123"/>
      <c r="AG334" s="123"/>
      <c r="AH334" s="123"/>
    </row>
    <row r="335" spans="1:34" ht="15" customHeight="1">
      <c r="B335" s="153"/>
      <c r="C335" s="153"/>
      <c r="D335" s="153"/>
      <c r="E335" s="153"/>
      <c r="F335" s="153"/>
      <c r="G335" s="153"/>
      <c r="H335" s="153"/>
      <c r="I335" s="153"/>
      <c r="J335" s="153"/>
      <c r="K335" s="153"/>
      <c r="L335" s="153"/>
      <c r="M335" s="153"/>
      <c r="N335" s="153"/>
      <c r="O335" s="153"/>
      <c r="P335" s="153"/>
      <c r="Q335" s="153"/>
      <c r="R335" s="157"/>
      <c r="S335" s="102"/>
      <c r="T335" s="157"/>
      <c r="U335" s="157"/>
      <c r="V335" s="110" t="str">
        <f>V321</f>
        <v>VND</v>
      </c>
      <c r="W335" s="110"/>
      <c r="X335" s="110"/>
      <c r="Y335" s="110"/>
      <c r="Z335" s="110"/>
      <c r="AA335" s="110"/>
      <c r="AB335" s="106"/>
      <c r="AC335" s="110" t="str">
        <f>AC321</f>
        <v>VND</v>
      </c>
      <c r="AD335" s="110"/>
      <c r="AE335" s="110"/>
      <c r="AF335" s="110"/>
      <c r="AG335" s="110"/>
      <c r="AH335" s="110"/>
    </row>
    <row r="336" spans="1:34" ht="13.5" customHeight="1">
      <c r="A336" s="112" t="s">
        <v>571</v>
      </c>
      <c r="C336" s="113"/>
      <c r="D336" s="113"/>
      <c r="E336" s="113"/>
      <c r="F336" s="113"/>
      <c r="G336" s="113"/>
      <c r="H336" s="113"/>
      <c r="I336" s="113"/>
      <c r="J336" s="113"/>
      <c r="K336" s="113"/>
      <c r="L336" s="113"/>
      <c r="M336" s="113"/>
      <c r="N336" s="113"/>
      <c r="O336" s="113"/>
      <c r="P336" s="113"/>
      <c r="Q336" s="113"/>
      <c r="R336" s="115"/>
      <c r="S336" s="286"/>
      <c r="T336" s="101"/>
      <c r="U336" s="101"/>
      <c r="V336" s="116">
        <v>0</v>
      </c>
      <c r="W336" s="116"/>
      <c r="X336" s="116"/>
      <c r="Y336" s="116"/>
      <c r="Z336" s="116"/>
      <c r="AA336" s="116"/>
      <c r="AB336" s="101"/>
      <c r="AC336" s="116">
        <v>1446076638</v>
      </c>
      <c r="AD336" s="116"/>
      <c r="AE336" s="116"/>
      <c r="AF336" s="116"/>
      <c r="AG336" s="116"/>
      <c r="AH336" s="116"/>
    </row>
    <row r="337" spans="1:34" ht="13.5" customHeight="1">
      <c r="A337" s="112" t="s">
        <v>572</v>
      </c>
      <c r="C337" s="113"/>
      <c r="D337" s="113"/>
      <c r="E337" s="113"/>
      <c r="F337" s="113"/>
      <c r="G337" s="113"/>
      <c r="H337" s="113"/>
      <c r="I337" s="113"/>
      <c r="J337" s="113"/>
      <c r="K337" s="113"/>
      <c r="L337" s="113"/>
      <c r="M337" s="113"/>
      <c r="N337" s="113"/>
      <c r="O337" s="113"/>
      <c r="P337" s="113"/>
      <c r="Q337" s="113"/>
      <c r="R337" s="115"/>
      <c r="S337" s="286"/>
      <c r="T337" s="101"/>
      <c r="U337" s="101"/>
      <c r="V337" s="119">
        <v>1485351325</v>
      </c>
      <c r="W337" s="119"/>
      <c r="X337" s="119"/>
      <c r="Y337" s="119"/>
      <c r="Z337" s="119"/>
      <c r="AA337" s="119"/>
      <c r="AC337" s="119"/>
      <c r="AD337" s="119"/>
      <c r="AE337" s="119"/>
      <c r="AF337" s="119"/>
      <c r="AG337" s="119"/>
      <c r="AH337" s="119"/>
    </row>
    <row r="338" spans="1:34" ht="13.5" customHeight="1" thickBot="1">
      <c r="A338" s="120"/>
      <c r="B338" s="101"/>
      <c r="C338" s="115"/>
      <c r="D338" s="115"/>
      <c r="E338" s="115"/>
      <c r="F338" s="115"/>
      <c r="G338" s="115"/>
      <c r="H338" s="115"/>
      <c r="I338" s="115"/>
      <c r="J338" s="115"/>
      <c r="K338" s="115"/>
      <c r="L338" s="115"/>
      <c r="M338" s="115"/>
      <c r="N338" s="113"/>
      <c r="O338" s="113"/>
      <c r="P338" s="113"/>
      <c r="Q338" s="113"/>
      <c r="R338" s="115"/>
      <c r="S338" s="115"/>
      <c r="T338" s="101"/>
      <c r="U338" s="101"/>
      <c r="V338" s="121">
        <f>SUBTOTAL(9,V336:AA337)</f>
        <v>1485351325</v>
      </c>
      <c r="W338" s="121"/>
      <c r="X338" s="121"/>
      <c r="Y338" s="121"/>
      <c r="Z338" s="121"/>
      <c r="AA338" s="121"/>
      <c r="AC338" s="121">
        <f>SUBTOTAL(9,AC336:AH337)</f>
        <v>1446076638</v>
      </c>
      <c r="AD338" s="121"/>
      <c r="AE338" s="121"/>
      <c r="AF338" s="121"/>
      <c r="AG338" s="121"/>
      <c r="AH338" s="121"/>
    </row>
    <row r="339" spans="1:34" ht="13.5" customHeight="1" thickTop="1">
      <c r="A339" s="120"/>
      <c r="B339" s="101"/>
      <c r="C339" s="115"/>
      <c r="D339" s="115"/>
      <c r="E339" s="115"/>
      <c r="F339" s="115"/>
      <c r="G339" s="115"/>
      <c r="H339" s="115"/>
      <c r="I339" s="115"/>
      <c r="J339" s="115"/>
      <c r="K339" s="115"/>
      <c r="L339" s="115"/>
      <c r="M339" s="115"/>
      <c r="N339" s="113"/>
      <c r="O339" s="113"/>
      <c r="P339" s="113"/>
      <c r="Q339" s="113"/>
      <c r="R339" s="115"/>
      <c r="S339" s="115"/>
      <c r="T339" s="101"/>
      <c r="U339" s="101"/>
      <c r="V339" s="136"/>
      <c r="W339" s="136"/>
      <c r="X339" s="136"/>
      <c r="Y339" s="136"/>
      <c r="Z339" s="136"/>
      <c r="AA339" s="136"/>
      <c r="AC339" s="136"/>
      <c r="AD339" s="136"/>
      <c r="AE339" s="136"/>
      <c r="AF339" s="136"/>
      <c r="AG339" s="136"/>
      <c r="AH339" s="136"/>
    </row>
    <row r="340" spans="1:34" ht="13.5" customHeight="1">
      <c r="A340" s="120"/>
      <c r="B340" s="101"/>
      <c r="C340" s="115"/>
      <c r="D340" s="115"/>
      <c r="E340" s="115"/>
      <c r="F340" s="115"/>
      <c r="G340" s="115"/>
      <c r="H340" s="115"/>
      <c r="I340" s="115"/>
      <c r="J340" s="115"/>
      <c r="K340" s="115"/>
      <c r="L340" s="115"/>
      <c r="M340" s="115"/>
      <c r="N340" s="113"/>
      <c r="O340" s="113"/>
      <c r="P340" s="113"/>
      <c r="Q340" s="113"/>
      <c r="R340" s="115"/>
      <c r="S340" s="115"/>
      <c r="T340" s="101"/>
      <c r="U340" s="101"/>
      <c r="V340" s="136"/>
      <c r="W340" s="136"/>
      <c r="X340" s="136"/>
      <c r="Y340" s="136"/>
      <c r="Z340" s="136"/>
      <c r="AA340" s="136"/>
      <c r="AC340" s="136"/>
      <c r="AD340" s="136"/>
      <c r="AE340" s="136"/>
      <c r="AF340" s="136"/>
      <c r="AG340" s="136"/>
      <c r="AH340" s="136"/>
    </row>
    <row r="341" spans="1:34" ht="13.5" customHeight="1">
      <c r="A341" s="66" t="s">
        <v>573</v>
      </c>
      <c r="B341" s="153"/>
      <c r="C341" s="153"/>
      <c r="D341" s="153"/>
      <c r="E341" s="153"/>
      <c r="F341" s="153"/>
      <c r="G341" s="153"/>
      <c r="H341" s="153"/>
      <c r="I341" s="153"/>
      <c r="J341" s="153"/>
      <c r="K341" s="153"/>
      <c r="L341" s="153"/>
      <c r="M341" s="153"/>
      <c r="N341" s="153"/>
      <c r="O341" s="153"/>
      <c r="P341" s="153"/>
      <c r="Q341" s="153"/>
      <c r="R341" s="157"/>
      <c r="S341" s="102"/>
      <c r="T341" s="157"/>
      <c r="U341" s="153"/>
      <c r="V341" s="104"/>
      <c r="W341" s="104"/>
      <c r="X341" s="104"/>
      <c r="Y341" s="104"/>
      <c r="Z341" s="104"/>
      <c r="AA341" s="104"/>
      <c r="AB341" s="274"/>
      <c r="AC341" s="104"/>
      <c r="AD341" s="104"/>
      <c r="AE341" s="104"/>
      <c r="AF341" s="104"/>
      <c r="AG341" s="104"/>
      <c r="AH341" s="104"/>
    </row>
    <row r="342" spans="1:34" ht="13.5" customHeight="1">
      <c r="B342" s="153"/>
      <c r="C342" s="153"/>
      <c r="D342" s="153"/>
      <c r="E342" s="153"/>
      <c r="F342" s="153"/>
      <c r="G342" s="153"/>
      <c r="H342" s="153"/>
      <c r="I342" s="153"/>
      <c r="J342" s="153"/>
      <c r="K342" s="153"/>
      <c r="L342" s="153"/>
      <c r="M342" s="153"/>
      <c r="N342" s="153"/>
      <c r="O342" s="153"/>
      <c r="P342" s="153"/>
      <c r="Q342" s="153"/>
      <c r="R342" s="157"/>
      <c r="S342" s="102"/>
      <c r="T342" s="157"/>
      <c r="U342" s="153"/>
      <c r="V342" s="123" t="str">
        <f>V334</f>
        <v>30/09/2014</v>
      </c>
      <c r="W342" s="123"/>
      <c r="X342" s="123"/>
      <c r="Y342" s="123"/>
      <c r="Z342" s="123"/>
      <c r="AA342" s="123"/>
      <c r="AB342" s="106"/>
      <c r="AC342" s="123" t="str">
        <f>AC334</f>
        <v>01/01/2014</v>
      </c>
      <c r="AD342" s="123"/>
      <c r="AE342" s="123"/>
      <c r="AF342" s="123"/>
      <c r="AG342" s="123"/>
      <c r="AH342" s="123"/>
    </row>
    <row r="343" spans="1:34" ht="13.5" customHeight="1">
      <c r="B343" s="153"/>
      <c r="C343" s="153"/>
      <c r="D343" s="153"/>
      <c r="E343" s="153"/>
      <c r="F343" s="153"/>
      <c r="G343" s="153"/>
      <c r="H343" s="153"/>
      <c r="I343" s="153"/>
      <c r="J343" s="153"/>
      <c r="K343" s="153"/>
      <c r="L343" s="153"/>
      <c r="M343" s="153"/>
      <c r="N343" s="153"/>
      <c r="O343" s="153"/>
      <c r="P343" s="153"/>
      <c r="Q343" s="153"/>
      <c r="R343" s="157"/>
      <c r="S343" s="102"/>
      <c r="T343" s="157"/>
      <c r="U343" s="153"/>
      <c r="V343" s="110" t="s">
        <v>466</v>
      </c>
      <c r="W343" s="110"/>
      <c r="X343" s="110"/>
      <c r="Y343" s="110"/>
      <c r="Z343" s="110"/>
      <c r="AA343" s="110"/>
      <c r="AB343" s="106"/>
      <c r="AC343" s="110" t="s">
        <v>466</v>
      </c>
      <c r="AD343" s="110"/>
      <c r="AE343" s="110"/>
      <c r="AF343" s="110"/>
      <c r="AG343" s="110"/>
      <c r="AH343" s="110"/>
    </row>
    <row r="344" spans="1:34" ht="13.5" customHeight="1">
      <c r="A344" s="118" t="s">
        <v>574</v>
      </c>
      <c r="R344" s="101"/>
      <c r="S344" s="286"/>
      <c r="T344" s="101"/>
      <c r="V344" s="116">
        <v>0</v>
      </c>
      <c r="W344" s="116"/>
      <c r="X344" s="116"/>
      <c r="Y344" s="116"/>
      <c r="Z344" s="116"/>
      <c r="AA344" s="116"/>
      <c r="AB344" s="101"/>
      <c r="AC344" s="116">
        <v>479104933</v>
      </c>
      <c r="AD344" s="116"/>
      <c r="AE344" s="116"/>
      <c r="AF344" s="116"/>
      <c r="AG344" s="116"/>
      <c r="AH344" s="116"/>
    </row>
    <row r="345" spans="1:34" ht="13.5" customHeight="1">
      <c r="A345" s="118"/>
      <c r="R345" s="101"/>
      <c r="S345" s="286"/>
      <c r="T345" s="101"/>
      <c r="V345" s="287"/>
      <c r="W345" s="287"/>
      <c r="X345" s="287"/>
      <c r="Y345" s="287"/>
      <c r="Z345" s="287"/>
      <c r="AA345" s="287"/>
      <c r="AC345" s="287"/>
      <c r="AD345" s="287"/>
      <c r="AE345" s="287"/>
      <c r="AF345" s="287"/>
      <c r="AG345" s="287"/>
      <c r="AH345" s="287"/>
    </row>
    <row r="346" spans="1:34" ht="13.5" customHeight="1" thickBot="1">
      <c r="A346" s="120"/>
      <c r="B346" s="101"/>
      <c r="C346" s="115"/>
      <c r="D346" s="115"/>
      <c r="E346" s="115"/>
      <c r="F346" s="115"/>
      <c r="G346" s="115"/>
      <c r="H346" s="113"/>
      <c r="I346" s="113"/>
      <c r="J346" s="113"/>
      <c r="K346" s="113"/>
      <c r="L346" s="113"/>
      <c r="M346" s="113"/>
      <c r="N346" s="113"/>
      <c r="O346" s="113"/>
      <c r="P346" s="113"/>
      <c r="Q346" s="113"/>
      <c r="R346" s="115"/>
      <c r="S346" s="115"/>
      <c r="T346" s="101"/>
      <c r="V346" s="121">
        <f>SUBTOTAL(9,V344:AA344)</f>
        <v>0</v>
      </c>
      <c r="W346" s="121"/>
      <c r="X346" s="121"/>
      <c r="Y346" s="121"/>
      <c r="Z346" s="121"/>
      <c r="AA346" s="121"/>
      <c r="AC346" s="121">
        <f>SUBTOTAL(9,AC344:AH344)</f>
        <v>479104933</v>
      </c>
      <c r="AD346" s="121"/>
      <c r="AE346" s="121"/>
      <c r="AF346" s="121"/>
      <c r="AG346" s="121"/>
      <c r="AH346" s="121"/>
    </row>
    <row r="347" spans="1:34" ht="13.5" customHeight="1" thickTop="1">
      <c r="A347" s="120"/>
      <c r="B347" s="101"/>
      <c r="C347" s="115"/>
      <c r="D347" s="115"/>
      <c r="E347" s="115"/>
      <c r="F347" s="115"/>
      <c r="G347" s="115"/>
      <c r="H347" s="113"/>
      <c r="I347" s="113"/>
      <c r="J347" s="113"/>
      <c r="K347" s="113"/>
      <c r="L347" s="113"/>
      <c r="M347" s="113"/>
      <c r="N347" s="113"/>
      <c r="O347" s="113"/>
      <c r="P347" s="113"/>
      <c r="Q347" s="113"/>
      <c r="R347" s="115"/>
      <c r="S347" s="115"/>
      <c r="T347" s="101"/>
      <c r="V347" s="136"/>
      <c r="W347" s="136"/>
      <c r="X347" s="136"/>
      <c r="Y347" s="136"/>
      <c r="Z347" s="136"/>
      <c r="AA347" s="136"/>
      <c r="AC347" s="136"/>
      <c r="AD347" s="136"/>
      <c r="AE347" s="136"/>
      <c r="AF347" s="136"/>
      <c r="AG347" s="136"/>
      <c r="AH347" s="136"/>
    </row>
    <row r="348" spans="1:34" ht="13.5" customHeight="1">
      <c r="A348" s="120"/>
      <c r="B348" s="101"/>
      <c r="C348" s="115"/>
      <c r="D348" s="115"/>
      <c r="E348" s="115"/>
      <c r="F348" s="115"/>
      <c r="G348" s="115"/>
      <c r="H348" s="113"/>
      <c r="I348" s="113"/>
      <c r="J348" s="113"/>
      <c r="K348" s="113"/>
      <c r="L348" s="113"/>
      <c r="M348" s="113"/>
      <c r="N348" s="113"/>
      <c r="O348" s="113"/>
      <c r="P348" s="113"/>
      <c r="Q348" s="113"/>
      <c r="R348" s="115"/>
      <c r="S348" s="115"/>
      <c r="T348" s="101"/>
      <c r="V348" s="136"/>
      <c r="W348" s="136"/>
      <c r="X348" s="136"/>
      <c r="Y348" s="136"/>
      <c r="Z348" s="136"/>
      <c r="AA348" s="136"/>
      <c r="AC348" s="136"/>
      <c r="AD348" s="136"/>
      <c r="AE348" s="136"/>
      <c r="AF348" s="136"/>
      <c r="AG348" s="136"/>
      <c r="AH348" s="136"/>
    </row>
    <row r="349" spans="1:34" ht="13.5" customHeight="1">
      <c r="A349" s="120" t="s">
        <v>575</v>
      </c>
      <c r="B349" s="153"/>
      <c r="C349" s="153"/>
      <c r="D349" s="153"/>
      <c r="E349" s="153"/>
      <c r="F349" s="153"/>
      <c r="G349" s="153"/>
      <c r="H349" s="153"/>
      <c r="I349" s="153"/>
      <c r="J349" s="153"/>
      <c r="K349" s="153"/>
      <c r="L349" s="153"/>
      <c r="M349" s="153"/>
      <c r="N349" s="153"/>
      <c r="O349" s="153"/>
      <c r="P349" s="153"/>
      <c r="Q349" s="157"/>
      <c r="R349" s="157"/>
      <c r="S349" s="102"/>
      <c r="T349" s="157"/>
      <c r="U349" s="153"/>
      <c r="V349" s="104"/>
      <c r="W349" s="104"/>
      <c r="X349" s="104"/>
      <c r="Y349" s="104"/>
      <c r="Z349" s="104"/>
      <c r="AA349" s="104"/>
      <c r="AB349" s="274"/>
      <c r="AC349" s="104"/>
      <c r="AD349" s="104"/>
      <c r="AE349" s="104"/>
      <c r="AF349" s="104"/>
      <c r="AG349" s="104"/>
      <c r="AH349" s="104"/>
    </row>
    <row r="350" spans="1:34" ht="15" customHeight="1">
      <c r="A350" s="120"/>
      <c r="B350" s="153"/>
      <c r="C350" s="153"/>
      <c r="D350" s="153"/>
      <c r="E350" s="153"/>
      <c r="F350" s="153"/>
      <c r="G350" s="153"/>
      <c r="H350" s="153"/>
      <c r="I350" s="153"/>
      <c r="J350" s="153"/>
      <c r="K350" s="153"/>
      <c r="L350" s="153"/>
      <c r="M350" s="153"/>
      <c r="N350" s="153"/>
      <c r="O350" s="153"/>
      <c r="P350" s="153"/>
      <c r="Q350" s="157"/>
      <c r="R350" s="157"/>
      <c r="S350" s="102"/>
      <c r="T350" s="157"/>
      <c r="U350" s="153"/>
      <c r="V350" s="123" t="str">
        <f>V334</f>
        <v>30/09/2014</v>
      </c>
      <c r="W350" s="123"/>
      <c r="X350" s="123"/>
      <c r="Y350" s="123"/>
      <c r="Z350" s="123"/>
      <c r="AA350" s="123"/>
      <c r="AB350" s="106"/>
      <c r="AC350" s="123" t="str">
        <f>AC334</f>
        <v>01/01/2014</v>
      </c>
      <c r="AD350" s="123"/>
      <c r="AE350" s="123"/>
      <c r="AF350" s="123"/>
      <c r="AG350" s="123"/>
      <c r="AH350" s="123"/>
    </row>
    <row r="351" spans="1:34" ht="15" customHeight="1">
      <c r="A351" s="120"/>
      <c r="B351" s="153"/>
      <c r="C351" s="153"/>
      <c r="D351" s="153"/>
      <c r="E351" s="153"/>
      <c r="F351" s="153"/>
      <c r="G351" s="153"/>
      <c r="H351" s="153"/>
      <c r="I351" s="153"/>
      <c r="J351" s="153"/>
      <c r="K351" s="153"/>
      <c r="L351" s="153"/>
      <c r="M351" s="153"/>
      <c r="N351" s="153"/>
      <c r="O351" s="153"/>
      <c r="P351" s="153"/>
      <c r="Q351" s="157"/>
      <c r="R351" s="157"/>
      <c r="S351" s="102"/>
      <c r="T351" s="157"/>
      <c r="U351" s="153"/>
      <c r="V351" s="110" t="str">
        <f>V335</f>
        <v>VND</v>
      </c>
      <c r="W351" s="110"/>
      <c r="X351" s="110"/>
      <c r="Y351" s="110"/>
      <c r="Z351" s="110"/>
      <c r="AA351" s="110"/>
      <c r="AB351" s="106"/>
      <c r="AC351" s="110" t="str">
        <f>AC335</f>
        <v>VND</v>
      </c>
      <c r="AD351" s="110"/>
      <c r="AE351" s="110"/>
      <c r="AF351" s="110"/>
      <c r="AG351" s="110"/>
      <c r="AH351" s="110"/>
    </row>
    <row r="352" spans="1:34" ht="13.5" customHeight="1">
      <c r="A352" s="288" t="s">
        <v>576</v>
      </c>
      <c r="B352" s="125"/>
      <c r="C352" s="113"/>
      <c r="D352" s="113"/>
      <c r="E352" s="113"/>
      <c r="F352" s="113"/>
      <c r="G352" s="113"/>
      <c r="H352" s="113"/>
      <c r="I352" s="113"/>
      <c r="J352" s="113"/>
      <c r="K352" s="113"/>
      <c r="L352" s="113"/>
      <c r="M352" s="113"/>
      <c r="N352" s="113"/>
      <c r="O352" s="113"/>
      <c r="P352" s="113"/>
      <c r="Q352" s="115"/>
      <c r="R352" s="115"/>
      <c r="S352" s="286"/>
      <c r="T352" s="101"/>
      <c r="V352" s="116">
        <v>0</v>
      </c>
      <c r="W352" s="116"/>
      <c r="X352" s="116"/>
      <c r="Y352" s="116"/>
      <c r="Z352" s="116"/>
      <c r="AA352" s="116"/>
      <c r="AC352" s="116">
        <v>0</v>
      </c>
      <c r="AD352" s="116"/>
      <c r="AE352" s="116"/>
      <c r="AF352" s="116"/>
      <c r="AG352" s="116"/>
      <c r="AH352" s="116"/>
    </row>
    <row r="353" spans="1:34" ht="13.5" customHeight="1">
      <c r="A353" s="288" t="s">
        <v>577</v>
      </c>
      <c r="B353" s="125"/>
      <c r="C353" s="113"/>
      <c r="D353" s="113"/>
      <c r="E353" s="113"/>
      <c r="F353" s="113"/>
      <c r="G353" s="113"/>
      <c r="H353" s="113"/>
      <c r="I353" s="113"/>
      <c r="J353" s="113"/>
      <c r="K353" s="113"/>
      <c r="L353" s="113"/>
      <c r="M353" s="113"/>
      <c r="N353" s="113"/>
      <c r="O353" s="113"/>
      <c r="P353" s="113"/>
      <c r="Q353" s="115"/>
      <c r="R353" s="115"/>
      <c r="S353" s="286"/>
      <c r="T353" s="101"/>
      <c r="V353" s="117">
        <v>37298620</v>
      </c>
      <c r="W353" s="117"/>
      <c r="X353" s="117"/>
      <c r="Y353" s="117"/>
      <c r="Z353" s="117"/>
      <c r="AA353" s="117"/>
      <c r="AC353" s="117">
        <v>8017810</v>
      </c>
      <c r="AD353" s="117"/>
      <c r="AE353" s="117"/>
      <c r="AF353" s="117"/>
      <c r="AG353" s="117"/>
      <c r="AH353" s="117"/>
    </row>
    <row r="354" spans="1:34" ht="13.5" customHeight="1">
      <c r="A354" s="288" t="s">
        <v>578</v>
      </c>
      <c r="Q354" s="101"/>
      <c r="R354" s="101"/>
      <c r="S354" s="286"/>
      <c r="T354" s="101"/>
      <c r="V354" s="117">
        <v>131860993</v>
      </c>
      <c r="W354" s="117"/>
      <c r="X354" s="117"/>
      <c r="Y354" s="117"/>
      <c r="Z354" s="117"/>
      <c r="AA354" s="117"/>
      <c r="AC354" s="117">
        <v>99276836</v>
      </c>
      <c r="AD354" s="117"/>
      <c r="AE354" s="117"/>
      <c r="AF354" s="117"/>
      <c r="AG354" s="117"/>
      <c r="AH354" s="117"/>
    </row>
    <row r="355" spans="1:34" ht="13.5" customHeight="1">
      <c r="A355" s="288" t="s">
        <v>579</v>
      </c>
      <c r="Q355" s="101"/>
      <c r="R355" s="101"/>
      <c r="S355" s="286"/>
      <c r="T355" s="101"/>
      <c r="V355" s="117">
        <v>0</v>
      </c>
      <c r="W355" s="117"/>
      <c r="X355" s="117"/>
      <c r="Y355" s="117"/>
      <c r="Z355" s="117"/>
      <c r="AA355" s="117"/>
      <c r="AC355" s="117">
        <v>0</v>
      </c>
      <c r="AD355" s="117"/>
      <c r="AE355" s="117"/>
      <c r="AF355" s="117"/>
      <c r="AG355" s="117"/>
      <c r="AH355" s="117"/>
    </row>
    <row r="356" spans="1:34" ht="13.5" customHeight="1">
      <c r="A356" s="288" t="s">
        <v>580</v>
      </c>
      <c r="Q356" s="101"/>
      <c r="R356" s="101"/>
      <c r="S356" s="286"/>
      <c r="V356" s="117">
        <v>0</v>
      </c>
      <c r="W356" s="117"/>
      <c r="X356" s="117"/>
      <c r="Y356" s="117"/>
      <c r="Z356" s="117"/>
      <c r="AA356" s="117"/>
      <c r="AC356" s="117">
        <v>0</v>
      </c>
      <c r="AD356" s="117"/>
      <c r="AE356" s="117"/>
      <c r="AF356" s="117"/>
      <c r="AG356" s="117"/>
      <c r="AH356" s="117"/>
    </row>
    <row r="357" spans="1:34" ht="13.5" customHeight="1">
      <c r="A357" s="288" t="s">
        <v>581</v>
      </c>
      <c r="Q357" s="101"/>
      <c r="R357" s="101"/>
      <c r="S357" s="286"/>
      <c r="V357" s="117">
        <f>SUM(V359:AA363)</f>
        <v>6872647036</v>
      </c>
      <c r="W357" s="117"/>
      <c r="X357" s="117"/>
      <c r="Y357" s="117"/>
      <c r="Z357" s="117"/>
      <c r="AA357" s="117"/>
      <c r="AC357" s="117">
        <f>SUM(AC359:AH363)</f>
        <v>467307301</v>
      </c>
      <c r="AD357" s="117"/>
      <c r="AE357" s="117"/>
      <c r="AF357" s="117"/>
      <c r="AG357" s="117"/>
      <c r="AH357" s="117"/>
    </row>
    <row r="358" spans="1:34" ht="13.5" customHeight="1">
      <c r="A358" s="289" t="s">
        <v>501</v>
      </c>
      <c r="Q358" s="101"/>
      <c r="R358" s="101"/>
      <c r="S358" s="286"/>
      <c r="V358" s="290"/>
      <c r="W358" s="290"/>
      <c r="X358" s="290"/>
      <c r="Y358" s="290"/>
      <c r="Z358" s="290"/>
      <c r="AA358" s="290"/>
      <c r="AC358" s="290"/>
      <c r="AD358" s="290"/>
      <c r="AE358" s="290"/>
      <c r="AF358" s="290"/>
      <c r="AG358" s="290"/>
      <c r="AH358" s="290"/>
    </row>
    <row r="359" spans="1:34" s="278" customFormat="1" ht="13.5" customHeight="1">
      <c r="A359" s="291" t="s">
        <v>582</v>
      </c>
      <c r="B359" s="155"/>
      <c r="C359" s="155"/>
      <c r="D359" s="155"/>
      <c r="E359" s="155"/>
      <c r="F359" s="155"/>
      <c r="G359" s="155"/>
      <c r="H359" s="155"/>
      <c r="I359" s="155"/>
      <c r="J359" s="155"/>
      <c r="K359" s="155"/>
      <c r="L359" s="155"/>
      <c r="M359" s="155"/>
      <c r="N359" s="155"/>
      <c r="O359" s="155"/>
      <c r="P359" s="155"/>
      <c r="Q359" s="156"/>
      <c r="R359" s="156"/>
      <c r="S359" s="292"/>
      <c r="T359" s="155"/>
      <c r="U359" s="155"/>
      <c r="V359" s="293">
        <v>0</v>
      </c>
      <c r="W359" s="293"/>
      <c r="X359" s="293"/>
      <c r="Y359" s="293"/>
      <c r="Z359" s="293"/>
      <c r="AA359" s="293"/>
      <c r="AB359" s="155"/>
      <c r="AC359" s="293">
        <v>0</v>
      </c>
      <c r="AD359" s="293"/>
      <c r="AE359" s="293"/>
      <c r="AF359" s="293"/>
      <c r="AG359" s="293"/>
      <c r="AH359" s="293"/>
    </row>
    <row r="360" spans="1:34" s="278" customFormat="1" ht="13.5" customHeight="1">
      <c r="A360" s="291" t="s">
        <v>583</v>
      </c>
      <c r="B360" s="155"/>
      <c r="C360" s="155"/>
      <c r="D360" s="155"/>
      <c r="E360" s="155"/>
      <c r="F360" s="155"/>
      <c r="G360" s="155"/>
      <c r="H360" s="155"/>
      <c r="I360" s="155"/>
      <c r="J360" s="155"/>
      <c r="K360" s="155"/>
      <c r="L360" s="155"/>
      <c r="M360" s="155"/>
      <c r="N360" s="155"/>
      <c r="O360" s="155"/>
      <c r="P360" s="155"/>
      <c r="Q360" s="156"/>
      <c r="R360" s="156"/>
      <c r="S360" s="292"/>
      <c r="T360" s="155"/>
      <c r="U360" s="155"/>
      <c r="V360" s="293">
        <v>0</v>
      </c>
      <c r="W360" s="293"/>
      <c r="X360" s="293"/>
      <c r="Y360" s="293"/>
      <c r="Z360" s="293"/>
      <c r="AA360" s="293"/>
      <c r="AB360" s="155"/>
      <c r="AC360" s="293">
        <v>0</v>
      </c>
      <c r="AD360" s="293"/>
      <c r="AE360" s="293"/>
      <c r="AF360" s="293"/>
      <c r="AG360" s="293"/>
      <c r="AH360" s="293"/>
    </row>
    <row r="361" spans="1:34" s="278" customFormat="1" ht="13.5" customHeight="1">
      <c r="A361" s="291" t="s">
        <v>584</v>
      </c>
      <c r="B361" s="155"/>
      <c r="C361" s="155"/>
      <c r="D361" s="155"/>
      <c r="E361" s="155"/>
      <c r="F361" s="155"/>
      <c r="G361" s="155"/>
      <c r="H361" s="155"/>
      <c r="I361" s="155"/>
      <c r="J361" s="155"/>
      <c r="K361" s="155"/>
      <c r="L361" s="155"/>
      <c r="M361" s="155"/>
      <c r="N361" s="155"/>
      <c r="O361" s="155"/>
      <c r="P361" s="155"/>
      <c r="Q361" s="156"/>
      <c r="R361" s="156"/>
      <c r="S361" s="292"/>
      <c r="T361" s="155"/>
      <c r="U361" s="155"/>
      <c r="V361" s="293">
        <v>6439216439</v>
      </c>
      <c r="W361" s="293"/>
      <c r="X361" s="293"/>
      <c r="Y361" s="293"/>
      <c r="Z361" s="293"/>
      <c r="AA361" s="293"/>
      <c r="AB361" s="155"/>
      <c r="AC361" s="293">
        <v>0</v>
      </c>
      <c r="AD361" s="293"/>
      <c r="AE361" s="293"/>
      <c r="AF361" s="293"/>
      <c r="AG361" s="293"/>
      <c r="AH361" s="293"/>
    </row>
    <row r="362" spans="1:34" s="278" customFormat="1" ht="13.5" customHeight="1">
      <c r="A362" s="291" t="s">
        <v>585</v>
      </c>
      <c r="B362" s="155"/>
      <c r="C362" s="155"/>
      <c r="D362" s="155"/>
      <c r="E362" s="155"/>
      <c r="F362" s="155"/>
      <c r="G362" s="155"/>
      <c r="H362" s="155"/>
      <c r="I362" s="155"/>
      <c r="J362" s="155"/>
      <c r="K362" s="155"/>
      <c r="L362" s="155"/>
      <c r="M362" s="155"/>
      <c r="N362" s="155"/>
      <c r="O362" s="155"/>
      <c r="P362" s="155"/>
      <c r="Q362" s="156"/>
      <c r="R362" s="156"/>
      <c r="S362" s="292"/>
      <c r="T362" s="155"/>
      <c r="U362" s="155"/>
      <c r="V362" s="293">
        <v>149375740</v>
      </c>
      <c r="W362" s="293"/>
      <c r="X362" s="293"/>
      <c r="Y362" s="293"/>
      <c r="Z362" s="293"/>
      <c r="AA362" s="293"/>
      <c r="AB362" s="155"/>
      <c r="AC362" s="293">
        <v>149415740</v>
      </c>
      <c r="AD362" s="293"/>
      <c r="AE362" s="293"/>
      <c r="AF362" s="293"/>
      <c r="AG362" s="293"/>
      <c r="AH362" s="293"/>
    </row>
    <row r="363" spans="1:34" s="278" customFormat="1" ht="13.5" customHeight="1">
      <c r="A363" s="291" t="s">
        <v>586</v>
      </c>
      <c r="B363" s="155"/>
      <c r="C363" s="155"/>
      <c r="D363" s="155"/>
      <c r="E363" s="155"/>
      <c r="F363" s="155"/>
      <c r="G363" s="155"/>
      <c r="H363" s="155"/>
      <c r="I363" s="155"/>
      <c r="J363" s="155"/>
      <c r="K363" s="155"/>
      <c r="L363" s="155"/>
      <c r="M363" s="155"/>
      <c r="N363" s="155"/>
      <c r="O363" s="155"/>
      <c r="P363" s="155"/>
      <c r="Q363" s="156"/>
      <c r="R363" s="156"/>
      <c r="S363" s="292"/>
      <c r="T363" s="155"/>
      <c r="U363" s="155"/>
      <c r="V363" s="294">
        <f>11110000+7700000+168244857+80000000+17000000</f>
        <v>284054857</v>
      </c>
      <c r="W363" s="294"/>
      <c r="X363" s="294"/>
      <c r="Y363" s="294"/>
      <c r="Z363" s="294"/>
      <c r="AA363" s="294"/>
      <c r="AB363" s="155"/>
      <c r="AC363" s="294">
        <v>317891561</v>
      </c>
      <c r="AD363" s="294"/>
      <c r="AE363" s="294"/>
      <c r="AF363" s="294"/>
      <c r="AG363" s="294"/>
      <c r="AH363" s="294"/>
    </row>
    <row r="364" spans="1:34" ht="13.5" customHeight="1" thickBot="1">
      <c r="A364" s="120"/>
      <c r="B364" s="101"/>
      <c r="C364" s="115"/>
      <c r="D364" s="115"/>
      <c r="E364" s="115"/>
      <c r="F364" s="115"/>
      <c r="G364" s="115"/>
      <c r="H364" s="115"/>
      <c r="I364" s="115"/>
      <c r="J364" s="115"/>
      <c r="K364" s="115"/>
      <c r="L364" s="113"/>
      <c r="M364" s="113"/>
      <c r="N364" s="113"/>
      <c r="O364" s="113"/>
      <c r="P364" s="113"/>
      <c r="Q364" s="115"/>
      <c r="R364" s="115"/>
      <c r="S364" s="115"/>
      <c r="V364" s="121">
        <f>SUBTOTAL(9,V352:AA357)</f>
        <v>7041806649</v>
      </c>
      <c r="W364" s="121"/>
      <c r="X364" s="121"/>
      <c r="Y364" s="121"/>
      <c r="Z364" s="121"/>
      <c r="AA364" s="121"/>
      <c r="AC364" s="121">
        <f>SUBTOTAL(9,AC352:AH357)</f>
        <v>574601947</v>
      </c>
      <c r="AD364" s="121"/>
      <c r="AE364" s="121"/>
      <c r="AF364" s="121"/>
      <c r="AG364" s="121"/>
      <c r="AH364" s="121"/>
    </row>
    <row r="365" spans="1:34" ht="13.5" customHeight="1" thickTop="1">
      <c r="A365" s="120"/>
      <c r="B365" s="101"/>
      <c r="C365" s="115"/>
      <c r="D365" s="115"/>
      <c r="E365" s="115"/>
      <c r="F365" s="115"/>
      <c r="G365" s="115"/>
      <c r="H365" s="115"/>
      <c r="I365" s="115"/>
      <c r="J365" s="115"/>
      <c r="K365" s="115"/>
      <c r="L365" s="113"/>
      <c r="M365" s="113"/>
      <c r="N365" s="113"/>
      <c r="O365" s="113"/>
      <c r="P365" s="113"/>
      <c r="Q365" s="115"/>
      <c r="R365" s="115"/>
      <c r="S365" s="115"/>
      <c r="V365" s="136"/>
      <c r="W365" s="136"/>
      <c r="X365" s="136"/>
      <c r="Y365" s="136"/>
      <c r="Z365" s="136"/>
      <c r="AA365" s="136"/>
      <c r="AC365" s="136"/>
      <c r="AD365" s="136"/>
      <c r="AE365" s="136"/>
      <c r="AF365" s="136"/>
      <c r="AG365" s="136"/>
      <c r="AH365" s="136"/>
    </row>
    <row r="366" spans="1:34" ht="13.5" customHeight="1" thickBot="1">
      <c r="A366" s="120"/>
      <c r="B366" s="101"/>
      <c r="C366" s="115"/>
      <c r="D366" s="115"/>
      <c r="E366" s="115"/>
      <c r="F366" s="115"/>
      <c r="G366" s="115"/>
      <c r="H366" s="115"/>
      <c r="I366" s="115"/>
      <c r="J366" s="115"/>
      <c r="K366" s="115"/>
      <c r="L366" s="113"/>
      <c r="M366" s="113"/>
      <c r="N366" s="113"/>
      <c r="O366" s="113"/>
      <c r="P366" s="113"/>
      <c r="Q366" s="115"/>
      <c r="R366" s="115"/>
      <c r="S366" s="115"/>
      <c r="V366" s="136"/>
      <c r="W366" s="136"/>
      <c r="X366" s="136"/>
      <c r="Y366" s="136"/>
      <c r="Z366" s="136"/>
      <c r="AA366" s="136"/>
      <c r="AC366" s="136"/>
      <c r="AD366" s="136"/>
      <c r="AE366" s="136"/>
      <c r="AF366" s="136"/>
      <c r="AG366" s="136"/>
      <c r="AH366" s="136"/>
    </row>
    <row r="367" spans="1:34" ht="13.5" customHeight="1" thickTop="1">
      <c r="A367" s="66" t="s">
        <v>587</v>
      </c>
      <c r="B367" s="153"/>
      <c r="C367" s="153"/>
      <c r="D367" s="153"/>
      <c r="E367" s="153"/>
      <c r="F367" s="153"/>
      <c r="G367" s="153"/>
      <c r="H367" s="153"/>
      <c r="I367" s="153"/>
      <c r="J367" s="153"/>
      <c r="K367" s="153"/>
      <c r="L367" s="153"/>
      <c r="M367" s="153"/>
      <c r="N367" s="153"/>
      <c r="O367" s="153"/>
      <c r="P367" s="153"/>
      <c r="Q367" s="153"/>
      <c r="R367" s="157"/>
      <c r="S367" s="102"/>
      <c r="T367" s="157"/>
      <c r="U367" s="153"/>
      <c r="V367" s="295"/>
      <c r="W367" s="295"/>
      <c r="X367" s="295"/>
      <c r="Y367" s="295"/>
      <c r="Z367" s="295"/>
      <c r="AA367" s="295"/>
      <c r="AB367" s="274"/>
      <c r="AC367" s="295"/>
      <c r="AD367" s="295"/>
      <c r="AE367" s="295"/>
      <c r="AF367" s="295"/>
      <c r="AG367" s="295"/>
      <c r="AH367" s="295"/>
    </row>
    <row r="368" spans="1:34" ht="13.5" customHeight="1">
      <c r="B368" s="153"/>
      <c r="C368" s="153"/>
      <c r="D368" s="153"/>
      <c r="E368" s="153"/>
      <c r="F368" s="153"/>
      <c r="G368" s="153"/>
      <c r="H368" s="153"/>
      <c r="I368" s="153"/>
      <c r="J368" s="153"/>
      <c r="K368" s="153"/>
      <c r="L368" s="153"/>
      <c r="M368" s="153"/>
      <c r="N368" s="153"/>
      <c r="O368" s="153"/>
      <c r="P368" s="153"/>
      <c r="Q368" s="153"/>
      <c r="R368" s="157"/>
      <c r="S368" s="102"/>
      <c r="T368" s="157"/>
      <c r="U368" s="153"/>
      <c r="V368" s="123" t="str">
        <f>V350</f>
        <v>30/09/2014</v>
      </c>
      <c r="W368" s="123"/>
      <c r="X368" s="123"/>
      <c r="Y368" s="123"/>
      <c r="Z368" s="123"/>
      <c r="AA368" s="123"/>
      <c r="AB368" s="106"/>
      <c r="AC368" s="123" t="str">
        <f>AC350</f>
        <v>01/01/2014</v>
      </c>
      <c r="AD368" s="123"/>
      <c r="AE368" s="123"/>
      <c r="AF368" s="123"/>
      <c r="AG368" s="123"/>
      <c r="AH368" s="123"/>
    </row>
    <row r="369" spans="1:35" ht="13.5" customHeight="1">
      <c r="B369" s="153"/>
      <c r="C369" s="153"/>
      <c r="D369" s="153"/>
      <c r="E369" s="153"/>
      <c r="F369" s="153"/>
      <c r="G369" s="153"/>
      <c r="H369" s="153"/>
      <c r="I369" s="153"/>
      <c r="J369" s="153"/>
      <c r="K369" s="153"/>
      <c r="L369" s="153"/>
      <c r="M369" s="153"/>
      <c r="N369" s="153"/>
      <c r="O369" s="153"/>
      <c r="P369" s="153"/>
      <c r="Q369" s="153"/>
      <c r="R369" s="157"/>
      <c r="S369" s="102"/>
      <c r="T369" s="157"/>
      <c r="U369" s="153"/>
      <c r="V369" s="110" t="s">
        <v>466</v>
      </c>
      <c r="W369" s="110"/>
      <c r="X369" s="110"/>
      <c r="Y369" s="110"/>
      <c r="Z369" s="110"/>
      <c r="AA369" s="110"/>
      <c r="AB369" s="106"/>
      <c r="AC369" s="110" t="s">
        <v>466</v>
      </c>
      <c r="AD369" s="110"/>
      <c r="AE369" s="110"/>
      <c r="AF369" s="110"/>
      <c r="AG369" s="110"/>
      <c r="AH369" s="110"/>
    </row>
    <row r="370" spans="1:35" ht="13.5" customHeight="1">
      <c r="A370" s="118" t="s">
        <v>588</v>
      </c>
      <c r="R370" s="101"/>
      <c r="S370" s="286"/>
      <c r="T370" s="101"/>
      <c r="V370" s="116">
        <v>2063100000</v>
      </c>
      <c r="W370" s="116"/>
      <c r="X370" s="116"/>
      <c r="Y370" s="116"/>
      <c r="Z370" s="116"/>
      <c r="AA370" s="116"/>
      <c r="AC370" s="116">
        <v>1929100000</v>
      </c>
      <c r="AD370" s="116"/>
      <c r="AE370" s="116"/>
      <c r="AF370" s="116"/>
      <c r="AG370" s="116"/>
      <c r="AH370" s="116"/>
    </row>
    <row r="371" spans="1:35" ht="13.5" customHeight="1">
      <c r="A371" s="118"/>
      <c r="R371" s="101"/>
      <c r="S371" s="286"/>
      <c r="T371" s="101"/>
      <c r="V371" s="296"/>
      <c r="W371" s="287"/>
      <c r="X371" s="287"/>
      <c r="Y371" s="287"/>
      <c r="Z371" s="287"/>
      <c r="AA371" s="287"/>
      <c r="AB371" s="101"/>
      <c r="AC371" s="287"/>
      <c r="AD371" s="287"/>
      <c r="AE371" s="287"/>
      <c r="AF371" s="287"/>
      <c r="AG371" s="287"/>
      <c r="AH371" s="287"/>
    </row>
    <row r="372" spans="1:35" ht="13.5" customHeight="1" thickBot="1">
      <c r="A372" s="120"/>
      <c r="B372" s="101"/>
      <c r="C372" s="115"/>
      <c r="D372" s="115"/>
      <c r="E372" s="115"/>
      <c r="F372" s="115"/>
      <c r="G372" s="115"/>
      <c r="H372" s="113"/>
      <c r="I372" s="113"/>
      <c r="J372" s="113"/>
      <c r="K372" s="113"/>
      <c r="L372" s="113"/>
      <c r="M372" s="113"/>
      <c r="N372" s="113"/>
      <c r="O372" s="113"/>
      <c r="P372" s="113"/>
      <c r="Q372" s="113"/>
      <c r="R372" s="115"/>
      <c r="S372" s="115"/>
      <c r="T372" s="101"/>
      <c r="V372" s="121">
        <f>SUBTOTAL(9,V370:AA370)</f>
        <v>2063100000</v>
      </c>
      <c r="W372" s="121"/>
      <c r="X372" s="121"/>
      <c r="Y372" s="121"/>
      <c r="Z372" s="121"/>
      <c r="AA372" s="121"/>
      <c r="AC372" s="121">
        <f>SUBTOTAL(9,AC370:AH370)</f>
        <v>1929100000</v>
      </c>
      <c r="AD372" s="121"/>
      <c r="AE372" s="121"/>
      <c r="AF372" s="121"/>
      <c r="AG372" s="121"/>
      <c r="AH372" s="121"/>
    </row>
    <row r="373" spans="1:35" ht="13.5" customHeight="1" thickTop="1">
      <c r="A373" s="120"/>
      <c r="B373" s="101"/>
      <c r="C373" s="115"/>
      <c r="D373" s="115"/>
      <c r="E373" s="115"/>
      <c r="F373" s="115"/>
      <c r="G373" s="115"/>
      <c r="H373" s="113"/>
      <c r="I373" s="113"/>
      <c r="J373" s="113"/>
      <c r="K373" s="113"/>
      <c r="L373" s="113"/>
      <c r="M373" s="113"/>
      <c r="N373" s="113"/>
      <c r="O373" s="113"/>
      <c r="P373" s="113"/>
      <c r="Q373" s="113"/>
      <c r="R373" s="115"/>
      <c r="S373" s="115"/>
      <c r="T373" s="101"/>
      <c r="V373" s="136"/>
      <c r="W373" s="136"/>
      <c r="X373" s="136"/>
      <c r="Y373" s="136"/>
      <c r="Z373" s="136"/>
      <c r="AA373" s="136"/>
      <c r="AC373" s="136"/>
      <c r="AD373" s="136"/>
      <c r="AE373" s="136"/>
      <c r="AF373" s="136"/>
      <c r="AG373" s="136"/>
      <c r="AH373" s="136"/>
    </row>
    <row r="374" spans="1:35" ht="12.75" customHeight="1">
      <c r="A374" s="120"/>
      <c r="B374" s="101"/>
      <c r="C374" s="115"/>
      <c r="D374" s="115"/>
      <c r="E374" s="115"/>
      <c r="F374" s="115"/>
      <c r="G374" s="115"/>
      <c r="H374" s="113"/>
      <c r="I374" s="113"/>
      <c r="J374" s="113"/>
      <c r="K374" s="113"/>
      <c r="L374" s="113"/>
      <c r="M374" s="113"/>
      <c r="N374" s="113"/>
      <c r="O374" s="113"/>
      <c r="P374" s="113"/>
      <c r="Q374" s="113"/>
      <c r="R374" s="115"/>
      <c r="S374" s="115"/>
      <c r="T374" s="101"/>
      <c r="Z374" s="101"/>
      <c r="AA374" s="286"/>
      <c r="AB374" s="101"/>
      <c r="AG374" s="101"/>
      <c r="AH374" s="286"/>
      <c r="AI374" s="100"/>
    </row>
    <row r="375" spans="1:35" ht="12.75" customHeight="1">
      <c r="A375" s="120"/>
      <c r="B375" s="101"/>
      <c r="C375" s="115"/>
      <c r="D375" s="115"/>
      <c r="E375" s="115"/>
      <c r="F375" s="115"/>
      <c r="G375" s="115"/>
      <c r="H375" s="113"/>
      <c r="I375" s="113"/>
      <c r="J375" s="113"/>
      <c r="K375" s="113"/>
      <c r="L375" s="113"/>
      <c r="M375" s="113"/>
      <c r="N375" s="113"/>
      <c r="O375" s="113"/>
      <c r="P375" s="113"/>
      <c r="Q375" s="113"/>
      <c r="R375" s="115"/>
      <c r="S375" s="115"/>
      <c r="T375" s="101"/>
      <c r="Z375" s="101"/>
      <c r="AA375" s="286"/>
      <c r="AB375" s="101"/>
      <c r="AG375" s="101"/>
      <c r="AH375" s="286"/>
      <c r="AI375" s="100"/>
    </row>
    <row r="376" spans="1:35" ht="13.5" customHeight="1">
      <c r="A376" s="66" t="s">
        <v>589</v>
      </c>
    </row>
    <row r="377" spans="1:35" ht="13.5" customHeight="1">
      <c r="A377" s="297" t="s">
        <v>590</v>
      </c>
    </row>
    <row r="378" spans="1:35" s="188" customFormat="1" ht="26.25" customHeight="1">
      <c r="A378" s="298" t="s">
        <v>506</v>
      </c>
      <c r="B378" s="299"/>
      <c r="C378" s="299"/>
      <c r="D378" s="300" t="s">
        <v>591</v>
      </c>
      <c r="E378" s="300"/>
      <c r="F378" s="300"/>
      <c r="G378" s="300"/>
      <c r="H378" s="300"/>
      <c r="I378" s="301"/>
      <c r="J378" s="302" t="s">
        <v>592</v>
      </c>
      <c r="K378" s="300"/>
      <c r="L378" s="300"/>
      <c r="M378" s="300"/>
      <c r="N378" s="301"/>
      <c r="O378" s="302" t="s">
        <v>593</v>
      </c>
      <c r="P378" s="300"/>
      <c r="Q378" s="300"/>
      <c r="R378" s="300"/>
      <c r="S378" s="301"/>
      <c r="T378" s="302" t="s">
        <v>594</v>
      </c>
      <c r="U378" s="300"/>
      <c r="V378" s="300"/>
      <c r="W378" s="300"/>
      <c r="X378" s="301"/>
      <c r="Y378" s="303" t="s">
        <v>595</v>
      </c>
      <c r="Z378" s="304"/>
      <c r="AA378" s="304"/>
      <c r="AB378" s="304"/>
      <c r="AC378" s="305"/>
      <c r="AD378" s="302" t="s">
        <v>511</v>
      </c>
      <c r="AE378" s="300"/>
      <c r="AF378" s="300"/>
      <c r="AG378" s="300"/>
      <c r="AH378" s="301"/>
    </row>
    <row r="379" spans="1:35" s="188" customFormat="1" ht="24.95" customHeight="1">
      <c r="A379" s="306" t="s">
        <v>596</v>
      </c>
      <c r="B379" s="307"/>
      <c r="C379" s="308"/>
      <c r="D379" s="309">
        <v>60000000000</v>
      </c>
      <c r="E379" s="310"/>
      <c r="F379" s="310"/>
      <c r="G379" s="310"/>
      <c r="H379" s="310"/>
      <c r="I379" s="311"/>
      <c r="J379" s="312">
        <v>8366000000</v>
      </c>
      <c r="K379" s="313"/>
      <c r="L379" s="313"/>
      <c r="M379" s="313"/>
      <c r="N379" s="314"/>
      <c r="O379" s="312">
        <v>2137368487</v>
      </c>
      <c r="P379" s="313"/>
      <c r="Q379" s="313"/>
      <c r="R379" s="313"/>
      <c r="S379" s="314"/>
      <c r="T379" s="312">
        <v>2133000000</v>
      </c>
      <c r="U379" s="313"/>
      <c r="V379" s="313"/>
      <c r="W379" s="313"/>
      <c r="X379" s="314"/>
      <c r="Y379" s="315">
        <v>8469897381</v>
      </c>
      <c r="Z379" s="316"/>
      <c r="AA379" s="316"/>
      <c r="AB379" s="316"/>
      <c r="AC379" s="317"/>
      <c r="AD379" s="315">
        <f t="shared" ref="AD379:AD384" si="0">D379+J379+O379+T379+Y379</f>
        <v>81106265868</v>
      </c>
      <c r="AE379" s="316"/>
      <c r="AF379" s="316"/>
      <c r="AG379" s="316"/>
      <c r="AH379" s="317"/>
    </row>
    <row r="380" spans="1:35" s="171" customFormat="1" ht="24.95" customHeight="1">
      <c r="A380" s="318" t="s">
        <v>597</v>
      </c>
      <c r="B380" s="319"/>
      <c r="C380" s="320"/>
      <c r="D380" s="321">
        <v>0</v>
      </c>
      <c r="E380" s="322"/>
      <c r="F380" s="322"/>
      <c r="G380" s="322"/>
      <c r="H380" s="322"/>
      <c r="I380" s="323"/>
      <c r="J380" s="324">
        <v>0</v>
      </c>
      <c r="K380" s="325"/>
      <c r="L380" s="325"/>
      <c r="M380" s="325"/>
      <c r="N380" s="326"/>
      <c r="O380" s="324">
        <v>0</v>
      </c>
      <c r="P380" s="325"/>
      <c r="Q380" s="325"/>
      <c r="R380" s="325"/>
      <c r="S380" s="326"/>
      <c r="T380" s="324">
        <v>0</v>
      </c>
      <c r="U380" s="325"/>
      <c r="V380" s="325"/>
      <c r="W380" s="325"/>
      <c r="X380" s="326"/>
      <c r="Y380" s="324"/>
      <c r="Z380" s="325"/>
      <c r="AA380" s="325"/>
      <c r="AB380" s="325"/>
      <c r="AC380" s="326"/>
      <c r="AD380" s="324">
        <f t="shared" si="0"/>
        <v>0</v>
      </c>
      <c r="AE380" s="325"/>
      <c r="AF380" s="325"/>
      <c r="AG380" s="325"/>
      <c r="AH380" s="326"/>
    </row>
    <row r="381" spans="1:35" s="171" customFormat="1" ht="24.95" customHeight="1">
      <c r="A381" s="318" t="s">
        <v>598</v>
      </c>
      <c r="B381" s="319"/>
      <c r="C381" s="320"/>
      <c r="D381" s="321">
        <v>0</v>
      </c>
      <c r="E381" s="322"/>
      <c r="F381" s="322"/>
      <c r="G381" s="322"/>
      <c r="H381" s="322"/>
      <c r="I381" s="323"/>
      <c r="J381" s="324">
        <v>949412774</v>
      </c>
      <c r="K381" s="325"/>
      <c r="L381" s="325"/>
      <c r="M381" s="325"/>
      <c r="N381" s="326"/>
      <c r="O381" s="324">
        <v>423494869</v>
      </c>
      <c r="P381" s="325"/>
      <c r="Q381" s="325"/>
      <c r="R381" s="325"/>
      <c r="S381" s="326"/>
      <c r="T381" s="324">
        <v>423494869</v>
      </c>
      <c r="U381" s="325"/>
      <c r="V381" s="325"/>
      <c r="W381" s="325"/>
      <c r="X381" s="326"/>
      <c r="Y381" s="324">
        <v>10580582058</v>
      </c>
      <c r="Z381" s="325"/>
      <c r="AA381" s="325"/>
      <c r="AB381" s="325"/>
      <c r="AC381" s="326"/>
      <c r="AD381" s="324">
        <f t="shared" si="0"/>
        <v>12376984570</v>
      </c>
      <c r="AE381" s="325"/>
      <c r="AF381" s="325"/>
      <c r="AG381" s="325"/>
      <c r="AH381" s="326"/>
    </row>
    <row r="382" spans="1:35" s="171" customFormat="1" ht="24.95" customHeight="1">
      <c r="A382" s="318" t="s">
        <v>599</v>
      </c>
      <c r="B382" s="319"/>
      <c r="C382" s="320"/>
      <c r="D382" s="321">
        <v>0</v>
      </c>
      <c r="E382" s="322"/>
      <c r="F382" s="322"/>
      <c r="G382" s="322"/>
      <c r="H382" s="322"/>
      <c r="I382" s="323"/>
      <c r="J382" s="324">
        <v>0</v>
      </c>
      <c r="K382" s="325"/>
      <c r="L382" s="325"/>
      <c r="M382" s="325"/>
      <c r="N382" s="326"/>
      <c r="O382" s="324">
        <v>0</v>
      </c>
      <c r="P382" s="325"/>
      <c r="Q382" s="325"/>
      <c r="R382" s="325"/>
      <c r="S382" s="326"/>
      <c r="T382" s="324">
        <v>0</v>
      </c>
      <c r="U382" s="325"/>
      <c r="V382" s="325"/>
      <c r="W382" s="325"/>
      <c r="X382" s="326"/>
      <c r="Y382" s="324">
        <v>0</v>
      </c>
      <c r="Z382" s="325"/>
      <c r="AA382" s="325"/>
      <c r="AB382" s="325"/>
      <c r="AC382" s="326"/>
      <c r="AD382" s="324">
        <f>D382+J382+O382+T382+Y382</f>
        <v>0</v>
      </c>
      <c r="AE382" s="325"/>
      <c r="AF382" s="325"/>
      <c r="AG382" s="325"/>
      <c r="AH382" s="326"/>
    </row>
    <row r="383" spans="1:35" s="171" customFormat="1" ht="24.95" customHeight="1">
      <c r="A383" s="318" t="s">
        <v>600</v>
      </c>
      <c r="B383" s="319"/>
      <c r="C383" s="320"/>
      <c r="D383" s="321">
        <v>0</v>
      </c>
      <c r="E383" s="322"/>
      <c r="F383" s="322"/>
      <c r="G383" s="322"/>
      <c r="H383" s="322"/>
      <c r="I383" s="323"/>
      <c r="J383" s="324">
        <v>0</v>
      </c>
      <c r="K383" s="325"/>
      <c r="L383" s="325"/>
      <c r="M383" s="325"/>
      <c r="N383" s="326"/>
      <c r="O383" s="324">
        <v>0</v>
      </c>
      <c r="P383" s="325"/>
      <c r="Q383" s="325"/>
      <c r="R383" s="325"/>
      <c r="S383" s="326"/>
      <c r="T383" s="324">
        <v>0</v>
      </c>
      <c r="U383" s="325"/>
      <c r="V383" s="325"/>
      <c r="W383" s="325"/>
      <c r="X383" s="325"/>
      <c r="Y383" s="327">
        <v>-8469897381</v>
      </c>
      <c r="Z383" s="328"/>
      <c r="AA383" s="328"/>
      <c r="AB383" s="328"/>
      <c r="AC383" s="329"/>
      <c r="AD383" s="328">
        <f>D383+J383+O383+T383+Y383</f>
        <v>-8469897381</v>
      </c>
      <c r="AE383" s="328"/>
      <c r="AF383" s="328"/>
      <c r="AG383" s="328"/>
      <c r="AH383" s="329"/>
    </row>
    <row r="384" spans="1:35" s="171" customFormat="1" ht="24.95" customHeight="1">
      <c r="A384" s="330" t="s">
        <v>601</v>
      </c>
      <c r="B384" s="319"/>
      <c r="C384" s="320"/>
      <c r="D384" s="321">
        <v>0</v>
      </c>
      <c r="E384" s="322"/>
      <c r="F384" s="322"/>
      <c r="G384" s="322"/>
      <c r="H384" s="322"/>
      <c r="I384" s="323"/>
      <c r="J384" s="324"/>
      <c r="K384" s="325"/>
      <c r="L384" s="325"/>
      <c r="M384" s="325"/>
      <c r="N384" s="326"/>
      <c r="O384" s="324">
        <v>0</v>
      </c>
      <c r="P384" s="325"/>
      <c r="Q384" s="325"/>
      <c r="R384" s="325"/>
      <c r="S384" s="326"/>
      <c r="T384" s="324">
        <v>0</v>
      </c>
      <c r="U384" s="325"/>
      <c r="V384" s="325"/>
      <c r="W384" s="325"/>
      <c r="X384" s="326"/>
      <c r="Y384" s="324">
        <v>0</v>
      </c>
      <c r="Z384" s="325"/>
      <c r="AA384" s="325"/>
      <c r="AB384" s="325"/>
      <c r="AC384" s="326"/>
      <c r="AD384" s="324">
        <f t="shared" si="0"/>
        <v>0</v>
      </c>
      <c r="AE384" s="325"/>
      <c r="AF384" s="325"/>
      <c r="AG384" s="325"/>
      <c r="AH384" s="326"/>
    </row>
    <row r="385" spans="1:35" s="171" customFormat="1" ht="24.95" customHeight="1">
      <c r="A385" s="331" t="s">
        <v>602</v>
      </c>
      <c r="B385" s="332"/>
      <c r="C385" s="333"/>
      <c r="D385" s="334">
        <f>D379+D380+D381+D382-D383-D384</f>
        <v>60000000000</v>
      </c>
      <c r="E385" s="335"/>
      <c r="F385" s="335"/>
      <c r="G385" s="335"/>
      <c r="H385" s="335"/>
      <c r="I385" s="336"/>
      <c r="J385" s="337">
        <f>J379+J380+J381+J382-J383-J384</f>
        <v>9315412774</v>
      </c>
      <c r="K385" s="338"/>
      <c r="L385" s="338"/>
      <c r="M385" s="338"/>
      <c r="N385" s="339"/>
      <c r="O385" s="337">
        <f>O379+O380+O381+O382-O383-O384</f>
        <v>2560863356</v>
      </c>
      <c r="P385" s="338"/>
      <c r="Q385" s="338"/>
      <c r="R385" s="338"/>
      <c r="S385" s="339"/>
      <c r="T385" s="337">
        <f>T379+T380+T381+T382-T383-T384</f>
        <v>2556494869</v>
      </c>
      <c r="U385" s="338"/>
      <c r="V385" s="338"/>
      <c r="W385" s="338"/>
      <c r="X385" s="339"/>
      <c r="Y385" s="337">
        <f>Y379+Y380+Y381+Y382+Y383+Y384</f>
        <v>10580582058</v>
      </c>
      <c r="Z385" s="338"/>
      <c r="AA385" s="338"/>
      <c r="AB385" s="338"/>
      <c r="AC385" s="339"/>
      <c r="AD385" s="337">
        <f>D385+J385+O385+T385+Y385</f>
        <v>85013353057</v>
      </c>
      <c r="AE385" s="338"/>
      <c r="AF385" s="338"/>
      <c r="AG385" s="338"/>
      <c r="AH385" s="339"/>
      <c r="AI385" s="188"/>
    </row>
    <row r="386" spans="1:35" s="188" customFormat="1" ht="24.95" customHeight="1">
      <c r="A386" s="340" t="s">
        <v>603</v>
      </c>
      <c r="B386" s="341"/>
      <c r="C386" s="342"/>
      <c r="D386" s="309">
        <f>D385</f>
        <v>60000000000</v>
      </c>
      <c r="E386" s="310"/>
      <c r="F386" s="310"/>
      <c r="G386" s="310"/>
      <c r="H386" s="310"/>
      <c r="I386" s="311"/>
      <c r="J386" s="312">
        <f>J385</f>
        <v>9315412774</v>
      </c>
      <c r="K386" s="313"/>
      <c r="L386" s="313"/>
      <c r="M386" s="313"/>
      <c r="N386" s="314"/>
      <c r="O386" s="312">
        <f>O385</f>
        <v>2560863356</v>
      </c>
      <c r="P386" s="313"/>
      <c r="Q386" s="313"/>
      <c r="R386" s="313"/>
      <c r="S386" s="314"/>
      <c r="T386" s="312">
        <f>T385</f>
        <v>2556494869</v>
      </c>
      <c r="U386" s="313"/>
      <c r="V386" s="313"/>
      <c r="W386" s="313"/>
      <c r="X386" s="314"/>
      <c r="Y386" s="312">
        <f>Y385</f>
        <v>10580582058</v>
      </c>
      <c r="Z386" s="313"/>
      <c r="AA386" s="313"/>
      <c r="AB386" s="313"/>
      <c r="AC386" s="314"/>
      <c r="AD386" s="312">
        <f>AD385</f>
        <v>85013353057</v>
      </c>
      <c r="AE386" s="313"/>
      <c r="AF386" s="313"/>
      <c r="AG386" s="313"/>
      <c r="AH386" s="314"/>
    </row>
    <row r="387" spans="1:35" s="171" customFormat="1" ht="24.95" customHeight="1">
      <c r="A387" s="330" t="s">
        <v>604</v>
      </c>
      <c r="B387" s="319"/>
      <c r="C387" s="320"/>
      <c r="D387" s="321">
        <v>0</v>
      </c>
      <c r="E387" s="322"/>
      <c r="F387" s="322"/>
      <c r="G387" s="322"/>
      <c r="H387" s="322"/>
      <c r="I387" s="323"/>
      <c r="J387" s="324">
        <v>0</v>
      </c>
      <c r="K387" s="325"/>
      <c r="L387" s="325"/>
      <c r="M387" s="325"/>
      <c r="N387" s="326"/>
      <c r="O387" s="324">
        <v>0</v>
      </c>
      <c r="P387" s="325"/>
      <c r="Q387" s="325"/>
      <c r="R387" s="325"/>
      <c r="S387" s="326"/>
      <c r="T387" s="324">
        <v>0</v>
      </c>
      <c r="U387" s="325"/>
      <c r="V387" s="325"/>
      <c r="W387" s="325"/>
      <c r="X387" s="326"/>
      <c r="Y387" s="324">
        <v>6001378054</v>
      </c>
      <c r="Z387" s="325"/>
      <c r="AA387" s="325"/>
      <c r="AB387" s="325"/>
      <c r="AC387" s="326"/>
      <c r="AD387" s="324">
        <f t="shared" ref="AD387:AD392" si="1">D387+J387+O387+T387+Y387</f>
        <v>6001378054</v>
      </c>
      <c r="AE387" s="325"/>
      <c r="AF387" s="325"/>
      <c r="AG387" s="325"/>
      <c r="AH387" s="326"/>
    </row>
    <row r="388" spans="1:35" s="171" customFormat="1" ht="24.95" customHeight="1">
      <c r="A388" s="318" t="s">
        <v>605</v>
      </c>
      <c r="B388" s="319"/>
      <c r="C388" s="320"/>
      <c r="D388" s="321">
        <v>0</v>
      </c>
      <c r="E388" s="322"/>
      <c r="F388" s="322"/>
      <c r="G388" s="322"/>
      <c r="H388" s="322"/>
      <c r="I388" s="323"/>
      <c r="J388" s="324">
        <v>830206549</v>
      </c>
      <c r="K388" s="325"/>
      <c r="L388" s="325"/>
      <c r="M388" s="325"/>
      <c r="N388" s="326"/>
      <c r="O388" s="324">
        <v>345900000</v>
      </c>
      <c r="P388" s="325"/>
      <c r="Q388" s="325"/>
      <c r="R388" s="325"/>
      <c r="S388" s="326"/>
      <c r="T388" s="324">
        <v>345900000</v>
      </c>
      <c r="U388" s="325"/>
      <c r="V388" s="325"/>
      <c r="W388" s="325"/>
      <c r="X388" s="326"/>
      <c r="Y388" s="324">
        <v>0</v>
      </c>
      <c r="Z388" s="325"/>
      <c r="AA388" s="325"/>
      <c r="AB388" s="325"/>
      <c r="AC388" s="326"/>
      <c r="AD388" s="324">
        <f t="shared" si="1"/>
        <v>1522006549</v>
      </c>
      <c r="AE388" s="325"/>
      <c r="AF388" s="325"/>
      <c r="AG388" s="325"/>
      <c r="AH388" s="326"/>
    </row>
    <row r="389" spans="1:35" s="171" customFormat="1" ht="24.95" customHeight="1">
      <c r="A389" s="318" t="s">
        <v>599</v>
      </c>
      <c r="B389" s="319"/>
      <c r="C389" s="320"/>
      <c r="D389" s="321">
        <v>0</v>
      </c>
      <c r="E389" s="322"/>
      <c r="F389" s="322"/>
      <c r="G389" s="322"/>
      <c r="H389" s="322"/>
      <c r="I389" s="323"/>
      <c r="J389" s="324">
        <v>0</v>
      </c>
      <c r="K389" s="325"/>
      <c r="L389" s="325"/>
      <c r="M389" s="325"/>
      <c r="N389" s="326"/>
      <c r="O389" s="324">
        <v>0</v>
      </c>
      <c r="P389" s="325"/>
      <c r="Q389" s="325"/>
      <c r="R389" s="325"/>
      <c r="S389" s="326"/>
      <c r="T389" s="324">
        <v>0</v>
      </c>
      <c r="U389" s="325"/>
      <c r="V389" s="325"/>
      <c r="W389" s="325"/>
      <c r="X389" s="326"/>
      <c r="Y389" s="324">
        <v>0</v>
      </c>
      <c r="Z389" s="325"/>
      <c r="AA389" s="325"/>
      <c r="AB389" s="325"/>
      <c r="AC389" s="326"/>
      <c r="AD389" s="324">
        <f t="shared" si="1"/>
        <v>0</v>
      </c>
      <c r="AE389" s="325"/>
      <c r="AF389" s="325"/>
      <c r="AG389" s="325"/>
      <c r="AH389" s="326"/>
    </row>
    <row r="390" spans="1:35" s="171" customFormat="1" ht="24.95" customHeight="1">
      <c r="A390" s="318" t="s">
        <v>600</v>
      </c>
      <c r="B390" s="319"/>
      <c r="C390" s="320"/>
      <c r="D390" s="321">
        <v>0</v>
      </c>
      <c r="E390" s="322"/>
      <c r="F390" s="322"/>
      <c r="G390" s="322"/>
      <c r="H390" s="322"/>
      <c r="I390" s="323"/>
      <c r="J390" s="324"/>
      <c r="K390" s="325"/>
      <c r="L390" s="325"/>
      <c r="M390" s="325"/>
      <c r="N390" s="326"/>
      <c r="O390" s="324">
        <v>0</v>
      </c>
      <c r="P390" s="325"/>
      <c r="Q390" s="325"/>
      <c r="R390" s="325"/>
      <c r="S390" s="326"/>
      <c r="T390" s="324">
        <v>0</v>
      </c>
      <c r="U390" s="325"/>
      <c r="V390" s="325"/>
      <c r="W390" s="325"/>
      <c r="X390" s="326"/>
      <c r="Y390" s="324">
        <v>6917906549</v>
      </c>
      <c r="Z390" s="325"/>
      <c r="AA390" s="325"/>
      <c r="AB390" s="325"/>
      <c r="AC390" s="326"/>
      <c r="AD390" s="324">
        <f t="shared" si="1"/>
        <v>6917906549</v>
      </c>
      <c r="AE390" s="325"/>
      <c r="AF390" s="325"/>
      <c r="AG390" s="325"/>
      <c r="AH390" s="326"/>
    </row>
    <row r="391" spans="1:35" s="171" customFormat="1" ht="24.95" customHeight="1">
      <c r="A391" s="330" t="s">
        <v>601</v>
      </c>
      <c r="B391" s="319"/>
      <c r="C391" s="320"/>
      <c r="D391" s="321">
        <v>0</v>
      </c>
      <c r="E391" s="322"/>
      <c r="F391" s="322"/>
      <c r="G391" s="322"/>
      <c r="H391" s="322"/>
      <c r="I391" s="323"/>
      <c r="J391" s="324"/>
      <c r="K391" s="325"/>
      <c r="L391" s="325"/>
      <c r="M391" s="325"/>
      <c r="N391" s="326"/>
      <c r="O391" s="324">
        <v>0</v>
      </c>
      <c r="P391" s="325"/>
      <c r="Q391" s="325"/>
      <c r="R391" s="325"/>
      <c r="S391" s="326"/>
      <c r="T391" s="324">
        <v>0</v>
      </c>
      <c r="U391" s="325"/>
      <c r="V391" s="325"/>
      <c r="W391" s="325"/>
      <c r="X391" s="326"/>
      <c r="Y391" s="324">
        <v>0</v>
      </c>
      <c r="Z391" s="325"/>
      <c r="AA391" s="325"/>
      <c r="AB391" s="325"/>
      <c r="AC391" s="326"/>
      <c r="AD391" s="324">
        <f t="shared" si="1"/>
        <v>0</v>
      </c>
      <c r="AE391" s="325"/>
      <c r="AF391" s="325"/>
      <c r="AG391" s="325"/>
      <c r="AH391" s="326"/>
    </row>
    <row r="392" spans="1:35" s="171" customFormat="1" ht="24.95" customHeight="1" thickBot="1">
      <c r="A392" s="343" t="s">
        <v>606</v>
      </c>
      <c r="B392" s="344"/>
      <c r="C392" s="345"/>
      <c r="D392" s="346">
        <f>D386+D387+D388+D389-D390-D391</f>
        <v>60000000000</v>
      </c>
      <c r="E392" s="347"/>
      <c r="F392" s="347"/>
      <c r="G392" s="347"/>
      <c r="H392" s="347"/>
      <c r="I392" s="348"/>
      <c r="J392" s="349">
        <f>J386+J387+J388+J389-J390-J391</f>
        <v>10145619323</v>
      </c>
      <c r="K392" s="350"/>
      <c r="L392" s="350"/>
      <c r="M392" s="350"/>
      <c r="N392" s="351"/>
      <c r="O392" s="349">
        <f>O386+O387+O388+O389-O390-O391</f>
        <v>2906763356</v>
      </c>
      <c r="P392" s="350"/>
      <c r="Q392" s="350"/>
      <c r="R392" s="350"/>
      <c r="S392" s="351"/>
      <c r="T392" s="349">
        <f>T386+T387+T388+T389-T390-T391</f>
        <v>2902394869</v>
      </c>
      <c r="U392" s="350"/>
      <c r="V392" s="350"/>
      <c r="W392" s="350"/>
      <c r="X392" s="351"/>
      <c r="Y392" s="349">
        <f>Y386+Y387+Y388+Y389-Y390-Y391</f>
        <v>9664053563</v>
      </c>
      <c r="Z392" s="350"/>
      <c r="AA392" s="350"/>
      <c r="AB392" s="350"/>
      <c r="AC392" s="351"/>
      <c r="AD392" s="349">
        <f t="shared" si="1"/>
        <v>85618831111</v>
      </c>
      <c r="AE392" s="350"/>
      <c r="AF392" s="350"/>
      <c r="AG392" s="350"/>
      <c r="AH392" s="351"/>
    </row>
    <row r="393" spans="1:35" s="171" customFormat="1" ht="12.75" hidden="1" customHeight="1" outlineLevel="1" thickTop="1">
      <c r="A393" s="352" t="s">
        <v>607</v>
      </c>
      <c r="B393" s="183"/>
      <c r="C393" s="183"/>
      <c r="D393" s="353">
        <v>60000000000</v>
      </c>
      <c r="E393" s="353"/>
      <c r="F393" s="353"/>
      <c r="G393" s="353"/>
      <c r="H393" s="353"/>
      <c r="I393" s="354"/>
      <c r="J393" s="355">
        <v>0</v>
      </c>
      <c r="K393" s="356"/>
      <c r="L393" s="356"/>
      <c r="M393" s="356"/>
      <c r="N393" s="357"/>
      <c r="O393" s="355">
        <v>0</v>
      </c>
      <c r="P393" s="356"/>
      <c r="Q393" s="356"/>
      <c r="R393" s="356"/>
      <c r="S393" s="357"/>
      <c r="T393" s="355">
        <v>10145619323</v>
      </c>
      <c r="U393" s="356"/>
      <c r="V393" s="356"/>
      <c r="W393" s="356"/>
      <c r="X393" s="357"/>
      <c r="Y393" s="355">
        <v>2906763356</v>
      </c>
      <c r="Z393" s="356"/>
      <c r="AA393" s="356"/>
      <c r="AB393" s="356"/>
      <c r="AC393" s="357"/>
      <c r="AD393" s="355" t="e">
        <v>#REF!</v>
      </c>
      <c r="AE393" s="356"/>
      <c r="AF393" s="356"/>
      <c r="AG393" s="356"/>
      <c r="AH393" s="357"/>
    </row>
    <row r="394" spans="1:35" s="171" customFormat="1" ht="12.75" hidden="1" outlineLevel="1" thickTop="1">
      <c r="A394" s="66" t="s">
        <v>608</v>
      </c>
      <c r="B394" s="118"/>
      <c r="C394" s="118"/>
      <c r="D394" s="358">
        <f>D392-D393</f>
        <v>0</v>
      </c>
      <c r="E394" s="359"/>
      <c r="F394" s="359"/>
      <c r="G394" s="359"/>
      <c r="H394" s="359"/>
      <c r="I394" s="360"/>
      <c r="J394" s="202">
        <f>J393-J392</f>
        <v>-10145619323</v>
      </c>
      <c r="K394" s="203"/>
      <c r="L394" s="203"/>
      <c r="M394" s="203"/>
      <c r="N394" s="204"/>
      <c r="O394" s="202">
        <f>O393-O392</f>
        <v>-2906763356</v>
      </c>
      <c r="P394" s="203"/>
      <c r="Q394" s="203"/>
      <c r="R394" s="203"/>
      <c r="S394" s="204"/>
      <c r="T394" s="202">
        <f>T393-T392</f>
        <v>7243224454</v>
      </c>
      <c r="U394" s="203"/>
      <c r="V394" s="203"/>
      <c r="W394" s="203"/>
      <c r="X394" s="204"/>
      <c r="Y394" s="202">
        <f>Y393-Y392</f>
        <v>-6757290207</v>
      </c>
      <c r="Z394" s="203"/>
      <c r="AA394" s="203"/>
      <c r="AB394" s="203"/>
      <c r="AC394" s="204"/>
      <c r="AD394" s="202" t="e">
        <f>AD393-AD392</f>
        <v>#REF!</v>
      </c>
      <c r="AE394" s="203"/>
      <c r="AF394" s="203"/>
      <c r="AG394" s="203"/>
      <c r="AH394" s="204"/>
      <c r="AI394" s="118"/>
    </row>
    <row r="395" spans="1:35" s="171" customFormat="1" ht="12.75" outlineLevel="1" thickTop="1">
      <c r="A395" s="66"/>
      <c r="B395" s="118"/>
      <c r="C395" s="118"/>
      <c r="D395" s="361"/>
      <c r="E395" s="362"/>
      <c r="F395" s="362"/>
      <c r="G395" s="362"/>
      <c r="H395" s="362"/>
      <c r="I395" s="363"/>
      <c r="J395" s="364"/>
      <c r="K395" s="364"/>
      <c r="L395" s="364"/>
      <c r="M395" s="364"/>
      <c r="N395" s="364"/>
      <c r="O395" s="364"/>
      <c r="P395" s="364"/>
      <c r="Q395" s="364"/>
      <c r="R395" s="364"/>
      <c r="S395" s="364"/>
      <c r="T395" s="364"/>
      <c r="U395" s="364"/>
      <c r="V395" s="364"/>
      <c r="W395" s="364"/>
      <c r="X395" s="364"/>
      <c r="Y395" s="364"/>
      <c r="Z395" s="364"/>
      <c r="AA395" s="364"/>
      <c r="AB395" s="364"/>
      <c r="AC395" s="364"/>
      <c r="AD395" s="364"/>
      <c r="AE395" s="364"/>
      <c r="AF395" s="364"/>
      <c r="AG395" s="364"/>
      <c r="AH395" s="364"/>
      <c r="AI395" s="118"/>
    </row>
    <row r="396" spans="1:35">
      <c r="O396" s="365"/>
      <c r="P396" s="365"/>
      <c r="Q396" s="365"/>
      <c r="R396" s="365"/>
      <c r="S396" s="365"/>
      <c r="T396" s="365"/>
      <c r="U396" s="365"/>
      <c r="V396" s="365"/>
      <c r="W396" s="365"/>
      <c r="X396" s="365"/>
      <c r="Y396" s="365"/>
      <c r="Z396" s="365"/>
      <c r="AA396" s="365"/>
      <c r="AB396" s="365"/>
      <c r="AC396" s="365"/>
      <c r="AD396" s="365"/>
      <c r="AE396" s="365"/>
      <c r="AF396" s="365"/>
      <c r="AG396" s="365"/>
      <c r="AH396" s="365"/>
      <c r="AI396" s="100"/>
    </row>
    <row r="397" spans="1:35" s="370" customFormat="1" ht="15">
      <c r="A397" s="297" t="s">
        <v>609</v>
      </c>
      <c r="B397" s="132"/>
      <c r="C397" s="132"/>
      <c r="D397" s="132"/>
      <c r="E397" s="132"/>
      <c r="F397" s="132"/>
      <c r="G397" s="132"/>
      <c r="H397" s="132"/>
      <c r="I397" s="132"/>
      <c r="J397" s="132"/>
      <c r="K397" s="132"/>
      <c r="L397" s="132"/>
      <c r="M397" s="132"/>
      <c r="N397" s="132"/>
      <c r="O397" s="132"/>
      <c r="P397" s="366" t="s">
        <v>610</v>
      </c>
      <c r="Q397" s="366"/>
      <c r="R397" s="366"/>
      <c r="S397" s="366"/>
      <c r="T397" s="366"/>
      <c r="U397" s="366"/>
      <c r="V397" s="367"/>
      <c r="W397" s="368" t="s">
        <v>611</v>
      </c>
      <c r="X397" s="368"/>
      <c r="Y397" s="367"/>
      <c r="Z397" s="366" t="s">
        <v>612</v>
      </c>
      <c r="AA397" s="369"/>
      <c r="AB397" s="369"/>
      <c r="AC397" s="369"/>
      <c r="AD397" s="369"/>
      <c r="AE397" s="369"/>
      <c r="AG397" s="368" t="s">
        <v>611</v>
      </c>
      <c r="AH397" s="368"/>
    </row>
    <row r="398" spans="1:35" s="370" customFormat="1" ht="15">
      <c r="A398" s="271" t="s">
        <v>613</v>
      </c>
      <c r="B398" s="371"/>
      <c r="C398" s="371"/>
      <c r="D398" s="371"/>
      <c r="E398" s="371"/>
      <c r="F398" s="371"/>
      <c r="G398" s="372"/>
      <c r="H398" s="372"/>
      <c r="I398" s="372"/>
      <c r="J398" s="372"/>
      <c r="K398" s="372"/>
      <c r="L398" s="373"/>
      <c r="M398" s="373"/>
      <c r="N398" s="373"/>
      <c r="O398" s="373"/>
      <c r="P398" s="374">
        <v>35786140000</v>
      </c>
      <c r="Q398" s="374"/>
      <c r="R398" s="374"/>
      <c r="S398" s="374"/>
      <c r="T398" s="374"/>
      <c r="U398" s="374"/>
      <c r="V398" s="375"/>
      <c r="W398" s="376">
        <f>P398/P402</f>
        <v>0.5964356666666667</v>
      </c>
      <c r="X398" s="376"/>
      <c r="Y398" s="375"/>
      <c r="Z398" s="374">
        <v>35786140000</v>
      </c>
      <c r="AA398" s="374"/>
      <c r="AB398" s="374"/>
      <c r="AC398" s="374"/>
      <c r="AD398" s="374"/>
      <c r="AE398" s="374"/>
      <c r="AF398" s="377"/>
      <c r="AG398" s="378">
        <f>Z398/Z402</f>
        <v>0.5964356666666667</v>
      </c>
      <c r="AH398" s="378"/>
    </row>
    <row r="399" spans="1:35" s="370" customFormat="1" ht="15">
      <c r="A399" s="379" t="s">
        <v>614</v>
      </c>
      <c r="B399" s="371"/>
      <c r="C399" s="371"/>
      <c r="D399" s="371"/>
      <c r="E399" s="371"/>
      <c r="F399" s="371"/>
      <c r="G399" s="372"/>
      <c r="H399" s="372"/>
      <c r="I399" s="372"/>
      <c r="J399" s="372"/>
      <c r="K399" s="372"/>
      <c r="L399" s="373"/>
      <c r="M399" s="373"/>
      <c r="N399" s="373"/>
      <c r="O399" s="373"/>
      <c r="P399" s="375"/>
      <c r="Q399" s="375"/>
      <c r="R399" s="375"/>
      <c r="S399" s="375"/>
      <c r="T399" s="375"/>
      <c r="U399" s="375"/>
      <c r="V399" s="375"/>
      <c r="W399" s="380"/>
      <c r="X399" s="380"/>
      <c r="Y399" s="375"/>
      <c r="Z399" s="375"/>
      <c r="AA399" s="375"/>
      <c r="AB399" s="375"/>
      <c r="AC399" s="375"/>
      <c r="AD399" s="375"/>
      <c r="AE399" s="375"/>
      <c r="AF399" s="377"/>
      <c r="AG399" s="381"/>
      <c r="AH399" s="381"/>
    </row>
    <row r="400" spans="1:35" s="370" customFormat="1" ht="15">
      <c r="A400" s="271" t="s">
        <v>615</v>
      </c>
      <c r="B400" s="371"/>
      <c r="C400" s="371"/>
      <c r="D400" s="371"/>
      <c r="E400" s="371"/>
      <c r="F400" s="371"/>
      <c r="G400" s="372"/>
      <c r="H400" s="372"/>
      <c r="I400" s="372"/>
      <c r="J400" s="372"/>
      <c r="K400" s="372"/>
      <c r="L400" s="373"/>
      <c r="M400" s="373"/>
      <c r="N400" s="373"/>
      <c r="O400" s="373"/>
      <c r="P400" s="382">
        <v>24213860000</v>
      </c>
      <c r="Q400" s="382"/>
      <c r="R400" s="382"/>
      <c r="S400" s="382"/>
      <c r="T400" s="382"/>
      <c r="U400" s="382"/>
      <c r="V400" s="383"/>
      <c r="W400" s="384">
        <f>P400/P402</f>
        <v>0.40356433333333336</v>
      </c>
      <c r="X400" s="384"/>
      <c r="Y400" s="383"/>
      <c r="Z400" s="382">
        <v>24213860000</v>
      </c>
      <c r="AA400" s="382"/>
      <c r="AB400" s="382"/>
      <c r="AC400" s="382"/>
      <c r="AD400" s="382"/>
      <c r="AE400" s="382"/>
      <c r="AF400" s="377"/>
      <c r="AG400" s="385">
        <f>Z400/Z402</f>
        <v>0.40356433333333336</v>
      </c>
      <c r="AH400" s="385"/>
    </row>
    <row r="401" spans="1:34" s="397" customFormat="1" ht="15">
      <c r="A401" s="386"/>
      <c r="B401" s="387"/>
      <c r="C401" s="387"/>
      <c r="D401" s="387"/>
      <c r="E401" s="387"/>
      <c r="F401" s="387"/>
      <c r="G401" s="388"/>
      <c r="H401" s="388"/>
      <c r="I401" s="388"/>
      <c r="J401" s="388"/>
      <c r="K401" s="388"/>
      <c r="L401" s="389"/>
      <c r="M401" s="389"/>
      <c r="N401" s="389"/>
      <c r="O401" s="390"/>
      <c r="P401" s="391"/>
      <c r="Q401" s="391"/>
      <c r="R401" s="391"/>
      <c r="S401" s="391"/>
      <c r="T401" s="391"/>
      <c r="U401" s="391"/>
      <c r="V401" s="392"/>
      <c r="W401" s="393"/>
      <c r="X401" s="393"/>
      <c r="Y401" s="392"/>
      <c r="Z401" s="394"/>
      <c r="AA401" s="394"/>
      <c r="AB401" s="394"/>
      <c r="AC401" s="394"/>
      <c r="AD401" s="394"/>
      <c r="AE401" s="394"/>
      <c r="AF401" s="395"/>
      <c r="AG401" s="396"/>
      <c r="AH401" s="396"/>
    </row>
    <row r="402" spans="1:34" s="370" customFormat="1" ht="15.75" thickBot="1">
      <c r="A402" s="352"/>
      <c r="B402" s="371"/>
      <c r="C402" s="371"/>
      <c r="D402" s="371"/>
      <c r="E402" s="371"/>
      <c r="F402" s="371"/>
      <c r="G402" s="398"/>
      <c r="H402" s="398"/>
      <c r="I402" s="398"/>
      <c r="J402" s="398"/>
      <c r="K402" s="398"/>
      <c r="L402" s="399"/>
      <c r="M402" s="399"/>
      <c r="N402" s="399"/>
      <c r="O402" s="400"/>
      <c r="P402" s="401">
        <f>P398+P400</f>
        <v>60000000000</v>
      </c>
      <c r="Q402" s="401"/>
      <c r="R402" s="401"/>
      <c r="S402" s="401"/>
      <c r="T402" s="401"/>
      <c r="U402" s="401"/>
      <c r="V402" s="402"/>
      <c r="W402" s="403">
        <v>1</v>
      </c>
      <c r="X402" s="403"/>
      <c r="Y402" s="402"/>
      <c r="Z402" s="401">
        <f>Z400+Z398</f>
        <v>60000000000</v>
      </c>
      <c r="AA402" s="401"/>
      <c r="AB402" s="401"/>
      <c r="AC402" s="401"/>
      <c r="AD402" s="401"/>
      <c r="AE402" s="401"/>
      <c r="AF402" s="377"/>
      <c r="AG402" s="404">
        <v>1</v>
      </c>
      <c r="AH402" s="404"/>
    </row>
    <row r="403" spans="1:34" s="370" customFormat="1" ht="15.75" thickTop="1">
      <c r="A403" s="352"/>
      <c r="B403" s="371"/>
      <c r="C403" s="371"/>
      <c r="D403" s="371"/>
      <c r="E403" s="371"/>
      <c r="F403" s="371"/>
      <c r="G403" s="398"/>
      <c r="H403" s="398"/>
      <c r="I403" s="398"/>
      <c r="J403" s="398"/>
      <c r="K403" s="398"/>
      <c r="L403" s="399"/>
      <c r="M403" s="399"/>
      <c r="N403" s="399"/>
      <c r="O403" s="405"/>
      <c r="P403" s="402"/>
      <c r="Q403" s="402"/>
      <c r="R403" s="402"/>
      <c r="S403" s="402"/>
      <c r="T403" s="402"/>
      <c r="U403" s="402"/>
      <c r="V403" s="402"/>
      <c r="W403" s="406"/>
      <c r="X403" s="406"/>
      <c r="Y403" s="402"/>
      <c r="Z403" s="402"/>
      <c r="AA403" s="402"/>
      <c r="AB403" s="402"/>
      <c r="AC403" s="402"/>
      <c r="AD403" s="402"/>
      <c r="AE403" s="402"/>
      <c r="AF403" s="377"/>
      <c r="AG403" s="407"/>
      <c r="AH403" s="407"/>
    </row>
    <row r="404" spans="1:34" s="370" customFormat="1" ht="15">
      <c r="A404" s="352"/>
      <c r="B404" s="371"/>
      <c r="C404" s="371"/>
      <c r="D404" s="371"/>
      <c r="E404" s="371"/>
      <c r="F404" s="371"/>
      <c r="G404" s="398"/>
      <c r="H404" s="398"/>
      <c r="I404" s="398"/>
      <c r="J404" s="398"/>
      <c r="K404" s="398"/>
      <c r="L404" s="399"/>
      <c r="M404" s="399"/>
      <c r="N404" s="399"/>
      <c r="O404" s="398"/>
      <c r="P404" s="402"/>
      <c r="Q404" s="402"/>
      <c r="R404" s="402"/>
      <c r="S404" s="402"/>
      <c r="T404" s="402"/>
      <c r="U404" s="402"/>
      <c r="V404" s="402"/>
      <c r="W404" s="406"/>
      <c r="X404" s="406"/>
      <c r="Y404" s="402"/>
      <c r="Z404" s="402"/>
      <c r="AA404" s="402"/>
      <c r="AB404" s="402"/>
      <c r="AC404" s="402"/>
      <c r="AD404" s="402"/>
      <c r="AE404" s="402"/>
      <c r="AF404" s="377"/>
      <c r="AG404" s="407"/>
      <c r="AH404" s="407"/>
    </row>
    <row r="405" spans="1:34" s="370" customFormat="1" ht="15">
      <c r="A405" s="297" t="s">
        <v>616</v>
      </c>
      <c r="B405" s="408"/>
      <c r="C405" s="408"/>
      <c r="D405" s="408"/>
      <c r="E405" s="408"/>
      <c r="F405" s="408"/>
      <c r="G405" s="409"/>
      <c r="H405" s="409"/>
      <c r="I405" s="409"/>
      <c r="J405" s="409"/>
      <c r="K405" s="409"/>
      <c r="L405" s="410"/>
      <c r="M405" s="410"/>
      <c r="N405" s="410"/>
      <c r="O405" s="409"/>
      <c r="P405" s="411"/>
      <c r="Q405" s="411"/>
      <c r="R405" s="411"/>
      <c r="S405" s="411"/>
      <c r="T405" s="411"/>
      <c r="U405" s="411"/>
      <c r="V405" s="411"/>
      <c r="W405" s="412"/>
      <c r="X405" s="412"/>
      <c r="Y405" s="411"/>
      <c r="Z405" s="411"/>
      <c r="AA405" s="411"/>
      <c r="AB405" s="411"/>
      <c r="AC405" s="411"/>
      <c r="AD405" s="411"/>
      <c r="AE405" s="411"/>
      <c r="AF405" s="413"/>
      <c r="AG405" s="412"/>
      <c r="AH405" s="412"/>
    </row>
    <row r="406" spans="1:34" s="370" customFormat="1" ht="15">
      <c r="A406" s="297"/>
      <c r="B406" s="408"/>
      <c r="C406" s="408"/>
      <c r="D406" s="408"/>
      <c r="E406" s="408"/>
      <c r="F406" s="408"/>
      <c r="G406" s="409"/>
      <c r="H406" s="409"/>
      <c r="I406" s="409"/>
      <c r="J406" s="409"/>
      <c r="K406" s="409"/>
      <c r="L406" s="410"/>
      <c r="M406" s="410"/>
      <c r="N406" s="410"/>
      <c r="O406" s="409"/>
      <c r="P406" s="411"/>
      <c r="Q406" s="411"/>
      <c r="R406" s="411"/>
      <c r="S406" s="411"/>
      <c r="T406" s="411"/>
      <c r="U406" s="411"/>
      <c r="V406" s="411"/>
      <c r="W406" s="412"/>
      <c r="X406" s="412"/>
      <c r="Y406" s="411"/>
      <c r="Z406" s="411"/>
      <c r="AA406" s="411"/>
      <c r="AB406" s="411"/>
      <c r="AC406" s="411"/>
      <c r="AD406" s="411"/>
      <c r="AE406" s="411"/>
      <c r="AF406" s="413"/>
      <c r="AG406" s="412"/>
      <c r="AH406" s="412"/>
    </row>
    <row r="407" spans="1:34" s="370" customFormat="1" ht="15">
      <c r="A407" s="414" t="s">
        <v>617</v>
      </c>
      <c r="B407" s="408"/>
      <c r="C407" s="408"/>
      <c r="D407" s="408"/>
      <c r="E407" s="408"/>
      <c r="F407" s="408"/>
      <c r="G407" s="409"/>
      <c r="H407" s="409"/>
      <c r="I407" s="409"/>
      <c r="J407" s="409"/>
      <c r="K407" s="409"/>
      <c r="L407" s="410"/>
      <c r="M407" s="410"/>
      <c r="N407" s="410"/>
      <c r="O407" s="409"/>
      <c r="P407" s="411"/>
      <c r="Q407" s="411"/>
      <c r="R407" s="411"/>
      <c r="S407" s="411"/>
      <c r="T407" s="411"/>
      <c r="U407" s="415" t="str">
        <f>V173</f>
        <v>30/09/2014</v>
      </c>
      <c r="V407" s="415"/>
      <c r="W407" s="415"/>
      <c r="X407" s="415"/>
      <c r="Y407" s="415"/>
      <c r="Z407" s="415"/>
      <c r="AA407" s="415"/>
      <c r="AB407" s="416"/>
      <c r="AC407" s="415" t="str">
        <f>AC173</f>
        <v>01/01/2014</v>
      </c>
      <c r="AD407" s="369"/>
      <c r="AE407" s="369"/>
      <c r="AF407" s="369"/>
      <c r="AG407" s="369"/>
      <c r="AH407" s="369"/>
    </row>
    <row r="408" spans="1:34" s="370" customFormat="1" ht="15">
      <c r="A408" s="414"/>
      <c r="B408" s="408"/>
      <c r="C408" s="408"/>
      <c r="D408" s="408"/>
      <c r="E408" s="408"/>
      <c r="F408" s="408"/>
      <c r="G408" s="409"/>
      <c r="H408" s="409"/>
      <c r="I408" s="409"/>
      <c r="J408" s="409"/>
      <c r="K408" s="409"/>
      <c r="L408" s="410"/>
      <c r="M408" s="410"/>
      <c r="N408" s="410"/>
      <c r="O408" s="409"/>
      <c r="P408" s="411"/>
      <c r="Q408" s="411"/>
      <c r="R408" s="411"/>
      <c r="S408" s="411"/>
      <c r="T408" s="411"/>
      <c r="U408" s="417" t="str">
        <f>V369</f>
        <v>VND</v>
      </c>
      <c r="V408" s="417"/>
      <c r="W408" s="417"/>
      <c r="X408" s="417"/>
      <c r="Y408" s="417"/>
      <c r="Z408" s="417"/>
      <c r="AA408" s="417"/>
      <c r="AB408" s="416"/>
      <c r="AC408" s="418" t="str">
        <f>AC369</f>
        <v>VND</v>
      </c>
      <c r="AD408" s="418"/>
      <c r="AE408" s="418"/>
      <c r="AF408" s="418"/>
      <c r="AG408" s="418"/>
      <c r="AH408" s="418"/>
    </row>
    <row r="409" spans="1:34" s="370" customFormat="1" ht="15">
      <c r="A409" s="419" t="s">
        <v>618</v>
      </c>
      <c r="B409" s="408"/>
      <c r="C409" s="408"/>
      <c r="D409" s="408"/>
      <c r="E409" s="408"/>
      <c r="F409" s="408"/>
      <c r="G409" s="409"/>
      <c r="H409" s="409"/>
      <c r="I409" s="409"/>
      <c r="J409" s="409"/>
      <c r="K409" s="409"/>
      <c r="L409" s="410"/>
      <c r="M409" s="410"/>
      <c r="N409" s="410"/>
      <c r="O409" s="409"/>
      <c r="P409" s="411"/>
      <c r="Q409" s="411"/>
      <c r="R409" s="411"/>
      <c r="S409" s="411"/>
      <c r="T409" s="411"/>
      <c r="U409" s="420">
        <f>AC412</f>
        <v>60000000000</v>
      </c>
      <c r="V409" s="420"/>
      <c r="W409" s="420"/>
      <c r="X409" s="420"/>
      <c r="Y409" s="420"/>
      <c r="Z409" s="420"/>
      <c r="AA409" s="420"/>
      <c r="AB409" s="132"/>
      <c r="AC409" s="421">
        <f>D385</f>
        <v>60000000000</v>
      </c>
      <c r="AD409" s="421"/>
      <c r="AE409" s="421"/>
      <c r="AF409" s="421"/>
      <c r="AG409" s="421"/>
      <c r="AH409" s="421"/>
    </row>
    <row r="410" spans="1:34" s="370" customFormat="1" ht="15">
      <c r="A410" s="419" t="s">
        <v>619</v>
      </c>
      <c r="B410" s="408"/>
      <c r="C410" s="408"/>
      <c r="D410" s="408"/>
      <c r="E410" s="408"/>
      <c r="F410" s="408"/>
      <c r="G410" s="409"/>
      <c r="H410" s="409"/>
      <c r="I410" s="409"/>
      <c r="J410" s="409"/>
      <c r="K410" s="409"/>
      <c r="L410" s="410"/>
      <c r="M410" s="410"/>
      <c r="N410" s="410"/>
      <c r="O410" s="409"/>
      <c r="P410" s="411"/>
      <c r="Q410" s="411"/>
      <c r="R410" s="411"/>
      <c r="S410" s="411"/>
      <c r="T410" s="411"/>
      <c r="U410" s="422"/>
      <c r="V410" s="422"/>
      <c r="W410" s="422"/>
      <c r="X410" s="422"/>
      <c r="Y410" s="422"/>
      <c r="Z410" s="422"/>
      <c r="AA410" s="422"/>
      <c r="AB410" s="132"/>
      <c r="AC410" s="421"/>
      <c r="AD410" s="421"/>
      <c r="AE410" s="421"/>
      <c r="AF410" s="421"/>
      <c r="AG410" s="421"/>
      <c r="AH410" s="421"/>
    </row>
    <row r="411" spans="1:34" s="370" customFormat="1" ht="15">
      <c r="A411" s="419" t="s">
        <v>620</v>
      </c>
      <c r="B411" s="408"/>
      <c r="C411" s="408"/>
      <c r="D411" s="408"/>
      <c r="E411" s="408"/>
      <c r="F411" s="408"/>
      <c r="G411" s="409"/>
      <c r="H411" s="409"/>
      <c r="I411" s="409"/>
      <c r="J411" s="409"/>
      <c r="K411" s="409"/>
      <c r="L411" s="410"/>
      <c r="M411" s="410"/>
      <c r="N411" s="410"/>
      <c r="O411" s="409"/>
      <c r="P411" s="411"/>
      <c r="Q411" s="411"/>
      <c r="R411" s="411"/>
      <c r="S411" s="411"/>
      <c r="T411" s="411"/>
      <c r="U411" s="422"/>
      <c r="V411" s="422"/>
      <c r="W411" s="422"/>
      <c r="X411" s="422"/>
      <c r="Y411" s="422"/>
      <c r="Z411" s="422"/>
      <c r="AA411" s="422"/>
      <c r="AB411" s="132"/>
      <c r="AC411" s="421"/>
      <c r="AD411" s="421"/>
      <c r="AE411" s="421"/>
      <c r="AF411" s="421"/>
      <c r="AG411" s="421"/>
      <c r="AH411" s="421"/>
    </row>
    <row r="412" spans="1:34" s="370" customFormat="1" ht="15">
      <c r="A412" s="423" t="s">
        <v>621</v>
      </c>
      <c r="B412" s="387"/>
      <c r="C412" s="387"/>
      <c r="D412" s="387"/>
      <c r="E412" s="387"/>
      <c r="F412" s="387"/>
      <c r="G412" s="388"/>
      <c r="H412" s="372"/>
      <c r="I412" s="409"/>
      <c r="J412" s="409"/>
      <c r="K412" s="409"/>
      <c r="L412" s="410"/>
      <c r="M412" s="410"/>
      <c r="N412" s="410"/>
      <c r="O412" s="409"/>
      <c r="P412" s="411"/>
      <c r="Q412" s="411"/>
      <c r="R412" s="411"/>
      <c r="S412" s="411"/>
      <c r="T412" s="411"/>
      <c r="U412" s="424">
        <f>U409+V410-V411</f>
        <v>60000000000</v>
      </c>
      <c r="V412" s="424"/>
      <c r="W412" s="424"/>
      <c r="X412" s="424"/>
      <c r="Y412" s="424"/>
      <c r="Z412" s="424"/>
      <c r="AA412" s="424"/>
      <c r="AB412" s="425"/>
      <c r="AC412" s="426">
        <f>AC409+AC410-AC411</f>
        <v>60000000000</v>
      </c>
      <c r="AD412" s="426"/>
      <c r="AE412" s="426"/>
      <c r="AF412" s="426"/>
      <c r="AG412" s="426"/>
      <c r="AH412" s="426"/>
    </row>
    <row r="413" spans="1:34" s="370" customFormat="1" ht="15">
      <c r="A413" s="427" t="s">
        <v>622</v>
      </c>
      <c r="B413" s="371"/>
      <c r="C413" s="371"/>
      <c r="D413" s="371"/>
      <c r="E413" s="371"/>
      <c r="F413" s="371"/>
      <c r="G413" s="372"/>
      <c r="H413" s="372"/>
      <c r="I413" s="409"/>
      <c r="J413" s="409"/>
      <c r="K413" s="409"/>
      <c r="L413" s="410"/>
      <c r="M413" s="410"/>
      <c r="N413" s="410"/>
      <c r="O413" s="409"/>
      <c r="P413" s="411"/>
      <c r="Q413" s="411"/>
      <c r="R413" s="411"/>
      <c r="S413" s="411"/>
      <c r="T413" s="411"/>
      <c r="U413" s="411"/>
      <c r="V413" s="422"/>
      <c r="W413" s="422"/>
      <c r="X413" s="422"/>
      <c r="Y413" s="422"/>
      <c r="Z413" s="422"/>
      <c r="AA413" s="422"/>
      <c r="AB413" s="428"/>
      <c r="AC413" s="422"/>
      <c r="AD413" s="422"/>
      <c r="AE413" s="422"/>
      <c r="AF413" s="422"/>
      <c r="AG413" s="422"/>
      <c r="AH413" s="422"/>
    </row>
    <row r="414" spans="1:34" s="370" customFormat="1" ht="15">
      <c r="A414" s="429" t="s">
        <v>623</v>
      </c>
      <c r="B414" s="430"/>
      <c r="C414" s="430"/>
      <c r="D414" s="430"/>
      <c r="E414" s="430"/>
      <c r="F414" s="430"/>
      <c r="G414" s="430"/>
      <c r="H414" s="430"/>
      <c r="I414" s="430"/>
      <c r="J414" s="430"/>
      <c r="K414" s="430"/>
      <c r="L414" s="430"/>
      <c r="M414" s="430"/>
      <c r="N414" s="430"/>
      <c r="O414" s="430"/>
      <c r="P414" s="430"/>
      <c r="Q414" s="430"/>
      <c r="R414" s="430"/>
      <c r="S414" s="430"/>
      <c r="T414" s="430"/>
      <c r="U414" s="431"/>
      <c r="V414" s="431"/>
      <c r="W414" s="431"/>
      <c r="X414" s="431"/>
      <c r="Y414" s="431"/>
      <c r="Z414" s="431"/>
      <c r="AA414" s="431"/>
      <c r="AB414" s="432"/>
      <c r="AC414" s="420"/>
      <c r="AD414" s="420"/>
      <c r="AE414" s="420"/>
      <c r="AF414" s="420"/>
      <c r="AG414" s="420"/>
      <c r="AH414" s="420"/>
    </row>
    <row r="415" spans="1:34" s="370" customFormat="1" ht="15">
      <c r="A415" s="429" t="s">
        <v>624</v>
      </c>
      <c r="B415" s="430"/>
      <c r="C415" s="430"/>
      <c r="D415" s="430"/>
      <c r="E415" s="430"/>
      <c r="F415" s="430"/>
      <c r="G415" s="430"/>
      <c r="H415" s="430"/>
      <c r="I415" s="430"/>
      <c r="J415" s="430"/>
      <c r="K415" s="430"/>
      <c r="L415" s="430"/>
      <c r="M415" s="430"/>
      <c r="N415" s="430"/>
      <c r="O415" s="430"/>
      <c r="P415" s="430"/>
      <c r="Q415" s="430"/>
      <c r="R415" s="430"/>
      <c r="S415" s="430"/>
      <c r="T415" s="430"/>
      <c r="U415" s="433">
        <v>4800000000</v>
      </c>
      <c r="V415" s="433"/>
      <c r="W415" s="433"/>
      <c r="X415" s="433"/>
      <c r="Y415" s="433"/>
      <c r="Z415" s="433"/>
      <c r="AA415" s="433"/>
      <c r="AB415" s="434"/>
      <c r="AC415" s="434"/>
      <c r="AD415" s="434"/>
      <c r="AE415" s="434"/>
      <c r="AF415" s="434"/>
      <c r="AG415" s="434"/>
      <c r="AH415" s="435"/>
    </row>
    <row r="416" spans="1:34" s="370" customFormat="1" ht="15" hidden="1" outlineLevel="1">
      <c r="A416" s="436" t="s">
        <v>625</v>
      </c>
      <c r="B416" s="408"/>
      <c r="C416" s="408"/>
      <c r="D416" s="408"/>
      <c r="E416" s="408"/>
      <c r="F416" s="408"/>
      <c r="G416" s="409"/>
      <c r="H416" s="409"/>
      <c r="I416" s="409"/>
      <c r="J416" s="409"/>
      <c r="K416" s="409"/>
      <c r="L416" s="410"/>
      <c r="M416" s="410"/>
      <c r="N416" s="410"/>
      <c r="O416" s="409"/>
      <c r="P416" s="411"/>
      <c r="Q416" s="411"/>
      <c r="R416" s="411"/>
      <c r="S416" s="411"/>
      <c r="T416" s="411"/>
      <c r="U416" s="411"/>
      <c r="V416" s="437"/>
      <c r="W416" s="437"/>
      <c r="X416" s="437"/>
      <c r="Y416" s="437"/>
      <c r="Z416" s="437"/>
      <c r="AA416" s="437"/>
      <c r="AB416" s="425"/>
      <c r="AC416" s="438"/>
      <c r="AD416" s="439"/>
      <c r="AE416" s="439"/>
      <c r="AF416" s="439"/>
      <c r="AG416" s="439"/>
      <c r="AH416" s="439"/>
    </row>
    <row r="417" spans="1:34" s="370" customFormat="1" ht="15" hidden="1" outlineLevel="1">
      <c r="A417" s="440" t="s">
        <v>626</v>
      </c>
      <c r="B417" s="408"/>
      <c r="C417" s="408"/>
      <c r="D417" s="408"/>
      <c r="E417" s="408"/>
      <c r="F417" s="408"/>
      <c r="G417" s="409"/>
      <c r="H417" s="409"/>
      <c r="I417" s="409"/>
      <c r="J417" s="409"/>
      <c r="K417" s="409"/>
      <c r="L417" s="410"/>
      <c r="M417" s="410"/>
      <c r="N417" s="410"/>
      <c r="O417" s="409"/>
      <c r="P417" s="411"/>
      <c r="Q417" s="411"/>
      <c r="R417" s="411"/>
      <c r="S417" s="411"/>
      <c r="T417" s="411"/>
      <c r="U417" s="411"/>
      <c r="V417" s="437"/>
      <c r="W417" s="437"/>
      <c r="X417" s="437"/>
      <c r="Y417" s="437"/>
      <c r="Z417" s="437"/>
      <c r="AA417" s="437"/>
      <c r="AB417" s="425"/>
      <c r="AC417" s="441">
        <v>0</v>
      </c>
      <c r="AD417" s="441"/>
      <c r="AE417" s="441"/>
      <c r="AF417" s="441"/>
      <c r="AG417" s="441"/>
      <c r="AH417" s="441"/>
    </row>
    <row r="418" spans="1:34" s="370" customFormat="1" ht="15" hidden="1" outlineLevel="1">
      <c r="A418" s="442" t="s">
        <v>627</v>
      </c>
      <c r="B418" s="408"/>
      <c r="C418" s="408"/>
      <c r="D418" s="408"/>
      <c r="E418" s="408"/>
      <c r="F418" s="408"/>
      <c r="G418" s="409"/>
      <c r="H418" s="409"/>
      <c r="I418" s="409"/>
      <c r="J418" s="409"/>
      <c r="K418" s="409"/>
      <c r="L418" s="410"/>
      <c r="M418" s="410"/>
      <c r="N418" s="410"/>
      <c r="O418" s="409"/>
      <c r="P418" s="411"/>
      <c r="Q418" s="411"/>
      <c r="R418" s="411"/>
      <c r="S418" s="411"/>
      <c r="T418" s="411"/>
      <c r="U418" s="411"/>
      <c r="V418" s="437"/>
      <c r="W418" s="437"/>
      <c r="X418" s="437"/>
      <c r="Y418" s="437"/>
      <c r="Z418" s="437"/>
      <c r="AA418" s="437"/>
      <c r="AB418" s="425"/>
      <c r="AC418" s="443">
        <v>0</v>
      </c>
      <c r="AD418" s="443"/>
      <c r="AE418" s="443"/>
      <c r="AF418" s="443"/>
      <c r="AG418" s="443"/>
      <c r="AH418" s="443"/>
    </row>
    <row r="419" spans="1:34" s="370" customFormat="1" ht="15" hidden="1" outlineLevel="1">
      <c r="A419" s="442" t="s">
        <v>628</v>
      </c>
      <c r="B419" s="408"/>
      <c r="C419" s="408"/>
      <c r="D419" s="408"/>
      <c r="E419" s="408"/>
      <c r="F419" s="408"/>
      <c r="G419" s="409"/>
      <c r="H419" s="409"/>
      <c r="I419" s="409"/>
      <c r="J419" s="409"/>
      <c r="K419" s="409"/>
      <c r="L419" s="410"/>
      <c r="M419" s="410"/>
      <c r="N419" s="410"/>
      <c r="O419" s="409"/>
      <c r="P419" s="411"/>
      <c r="Q419" s="411"/>
      <c r="R419" s="411"/>
      <c r="S419" s="411"/>
      <c r="T419" s="411"/>
      <c r="U419" s="411"/>
      <c r="V419" s="437"/>
      <c r="W419" s="437"/>
      <c r="X419" s="437"/>
      <c r="Y419" s="437"/>
      <c r="Z419" s="437"/>
      <c r="AA419" s="437"/>
      <c r="AB419" s="425"/>
      <c r="AC419" s="443">
        <v>0</v>
      </c>
      <c r="AD419" s="443"/>
      <c r="AE419" s="443"/>
      <c r="AF419" s="443"/>
      <c r="AG419" s="443"/>
      <c r="AH419" s="443"/>
    </row>
    <row r="420" spans="1:34" s="370" customFormat="1" ht="15" hidden="1" outlineLevel="1">
      <c r="A420" s="440" t="s">
        <v>629</v>
      </c>
      <c r="B420" s="408"/>
      <c r="C420" s="408"/>
      <c r="D420" s="408"/>
      <c r="E420" s="408"/>
      <c r="F420" s="408"/>
      <c r="G420" s="409"/>
      <c r="H420" s="409"/>
      <c r="I420" s="409"/>
      <c r="J420" s="409"/>
      <c r="K420" s="409"/>
      <c r="L420" s="410"/>
      <c r="M420" s="410"/>
      <c r="N420" s="410"/>
      <c r="O420" s="409"/>
      <c r="P420" s="411"/>
      <c r="Q420" s="411"/>
      <c r="R420" s="411"/>
      <c r="S420" s="411"/>
      <c r="T420" s="411"/>
      <c r="U420" s="411"/>
      <c r="V420" s="437"/>
      <c r="W420" s="437"/>
      <c r="X420" s="437"/>
      <c r="Y420" s="437"/>
      <c r="Z420" s="437"/>
      <c r="AA420" s="437"/>
      <c r="AB420" s="425"/>
      <c r="AC420" s="443">
        <v>0</v>
      </c>
      <c r="AD420" s="443"/>
      <c r="AE420" s="443"/>
      <c r="AF420" s="443"/>
      <c r="AG420" s="443"/>
      <c r="AH420" s="443"/>
    </row>
    <row r="421" spans="1:34" s="370" customFormat="1" ht="15" outlineLevel="1">
      <c r="A421" s="440"/>
      <c r="B421" s="408"/>
      <c r="C421" s="408"/>
      <c r="D421" s="408"/>
      <c r="E421" s="408"/>
      <c r="F421" s="408"/>
      <c r="G421" s="409"/>
      <c r="H421" s="409"/>
      <c r="I421" s="409"/>
      <c r="J421" s="409"/>
      <c r="K421" s="409"/>
      <c r="L421" s="410"/>
      <c r="M421" s="410"/>
      <c r="N421" s="410"/>
      <c r="O421" s="409"/>
      <c r="P421" s="411"/>
      <c r="Q421" s="411"/>
      <c r="R421" s="411"/>
      <c r="S421" s="411"/>
      <c r="T421" s="411"/>
      <c r="U421" s="411"/>
      <c r="V421" s="437"/>
      <c r="W421" s="437"/>
      <c r="X421" s="437"/>
      <c r="Y421" s="437"/>
      <c r="Z421" s="437"/>
      <c r="AA421" s="437"/>
      <c r="AB421" s="425"/>
      <c r="AC421" s="444"/>
      <c r="AD421" s="444"/>
      <c r="AE421" s="444"/>
      <c r="AF421" s="444"/>
      <c r="AG421" s="444"/>
      <c r="AH421" s="444"/>
    </row>
    <row r="422" spans="1:34" s="370" customFormat="1" ht="15" outlineLevel="1">
      <c r="A422" s="440"/>
      <c r="B422" s="408"/>
      <c r="C422" s="408"/>
      <c r="D422" s="408"/>
      <c r="E422" s="408"/>
      <c r="F422" s="408"/>
      <c r="G422" s="409"/>
      <c r="H422" s="409"/>
      <c r="I422" s="409"/>
      <c r="J422" s="409"/>
      <c r="K422" s="409"/>
      <c r="L422" s="410"/>
      <c r="M422" s="410"/>
      <c r="N422" s="410"/>
      <c r="O422" s="409"/>
      <c r="P422" s="411"/>
      <c r="Q422" s="411"/>
      <c r="R422" s="411"/>
      <c r="S422" s="411"/>
      <c r="T422" s="411"/>
      <c r="U422" s="411"/>
      <c r="V422" s="437"/>
      <c r="W422" s="437"/>
      <c r="X422" s="437"/>
      <c r="Y422" s="437"/>
      <c r="Z422" s="437"/>
      <c r="AA422" s="437"/>
      <c r="AB422" s="425"/>
      <c r="AC422" s="444"/>
      <c r="AD422" s="444"/>
      <c r="AE422" s="444"/>
      <c r="AF422" s="444"/>
      <c r="AG422" s="444"/>
      <c r="AH422" s="444"/>
    </row>
    <row r="423" spans="1:34" s="370" customFormat="1" ht="15" outlineLevel="1">
      <c r="A423" s="440"/>
      <c r="B423" s="408"/>
      <c r="C423" s="408"/>
      <c r="D423" s="408"/>
      <c r="E423" s="408"/>
      <c r="F423" s="408"/>
      <c r="G423" s="409"/>
      <c r="H423" s="409"/>
      <c r="I423" s="409"/>
      <c r="J423" s="409"/>
      <c r="K423" s="409"/>
      <c r="L423" s="410"/>
      <c r="M423" s="410"/>
      <c r="N423" s="410"/>
      <c r="O423" s="409"/>
      <c r="P423" s="411"/>
      <c r="Q423" s="411"/>
      <c r="R423" s="411"/>
      <c r="S423" s="411"/>
      <c r="T423" s="411"/>
      <c r="U423" s="411"/>
      <c r="V423" s="437"/>
      <c r="W423" s="437"/>
      <c r="X423" s="437"/>
      <c r="Y423" s="437"/>
      <c r="Z423" s="437"/>
      <c r="AA423" s="437"/>
      <c r="AB423" s="425"/>
      <c r="AC423" s="444"/>
      <c r="AD423" s="444"/>
      <c r="AE423" s="444"/>
      <c r="AF423" s="444"/>
      <c r="AG423" s="444"/>
      <c r="AH423" s="444"/>
    </row>
    <row r="424" spans="1:34" s="370" customFormat="1" ht="15">
      <c r="A424" s="414" t="s">
        <v>630</v>
      </c>
      <c r="B424" s="408"/>
      <c r="C424" s="408"/>
      <c r="D424" s="408"/>
      <c r="E424" s="408"/>
      <c r="F424" s="408"/>
      <c r="G424" s="409"/>
      <c r="H424" s="409"/>
      <c r="I424" s="409"/>
      <c r="J424" s="409"/>
      <c r="K424" s="409"/>
      <c r="L424" s="410"/>
      <c r="M424" s="410"/>
      <c r="N424" s="410"/>
      <c r="O424" s="409"/>
      <c r="P424" s="411"/>
      <c r="Q424" s="411"/>
      <c r="R424" s="411"/>
      <c r="S424" s="411"/>
      <c r="T424" s="411"/>
      <c r="U424" s="366" t="s">
        <v>610</v>
      </c>
      <c r="V424" s="366"/>
      <c r="W424" s="366"/>
      <c r="X424" s="366"/>
      <c r="Y424" s="366"/>
      <c r="Z424" s="366"/>
      <c r="AA424" s="366"/>
      <c r="AB424" s="428"/>
      <c r="AC424" s="366" t="s">
        <v>631</v>
      </c>
      <c r="AD424" s="369"/>
      <c r="AE424" s="369"/>
      <c r="AF424" s="369"/>
      <c r="AG424" s="369"/>
      <c r="AH424" s="369"/>
    </row>
    <row r="425" spans="1:34" s="370" customFormat="1" ht="15">
      <c r="A425" s="445" t="s">
        <v>632</v>
      </c>
      <c r="B425" s="408"/>
      <c r="C425" s="408"/>
      <c r="D425" s="408"/>
      <c r="E425" s="408"/>
      <c r="F425" s="408"/>
      <c r="G425" s="409"/>
      <c r="H425" s="409"/>
      <c r="I425" s="409"/>
      <c r="J425" s="409"/>
      <c r="K425" s="409"/>
      <c r="L425" s="410"/>
      <c r="M425" s="410"/>
      <c r="N425" s="410"/>
      <c r="O425" s="409"/>
      <c r="P425" s="411"/>
      <c r="Q425" s="411"/>
      <c r="R425" s="411"/>
      <c r="S425" s="411"/>
      <c r="T425" s="411"/>
      <c r="U425" s="446">
        <f>U412/U433</f>
        <v>6000000</v>
      </c>
      <c r="V425" s="446"/>
      <c r="W425" s="446"/>
      <c r="X425" s="446"/>
      <c r="Y425" s="446"/>
      <c r="Z425" s="446"/>
      <c r="AA425" s="446"/>
      <c r="AB425" s="132"/>
      <c r="AC425" s="421">
        <f>AC412/AC433</f>
        <v>6000000</v>
      </c>
      <c r="AD425" s="421"/>
      <c r="AE425" s="421"/>
      <c r="AF425" s="421"/>
      <c r="AG425" s="421"/>
      <c r="AH425" s="421"/>
    </row>
    <row r="426" spans="1:34" s="370" customFormat="1" ht="15">
      <c r="A426" s="445" t="s">
        <v>633</v>
      </c>
      <c r="B426" s="408"/>
      <c r="C426" s="408"/>
      <c r="D426" s="408"/>
      <c r="E426" s="408"/>
      <c r="F426" s="408"/>
      <c r="G426" s="409"/>
      <c r="H426" s="409"/>
      <c r="I426" s="409"/>
      <c r="J426" s="409"/>
      <c r="K426" s="409"/>
      <c r="L426" s="410"/>
      <c r="M426" s="410"/>
      <c r="N426" s="410"/>
      <c r="O426" s="409"/>
      <c r="P426" s="411"/>
      <c r="Q426" s="411"/>
      <c r="R426" s="411"/>
      <c r="S426" s="411"/>
      <c r="T426" s="411"/>
      <c r="U426" s="446">
        <f>U427+U428</f>
        <v>6000000</v>
      </c>
      <c r="V426" s="446"/>
      <c r="W426" s="446"/>
      <c r="X426" s="446"/>
      <c r="Y426" s="446"/>
      <c r="Z426" s="446"/>
      <c r="AA426" s="446"/>
      <c r="AB426" s="132"/>
      <c r="AC426" s="421">
        <f>AC427+AC428</f>
        <v>6000000</v>
      </c>
      <c r="AD426" s="421"/>
      <c r="AE426" s="421"/>
      <c r="AF426" s="421"/>
      <c r="AG426" s="421"/>
      <c r="AH426" s="421"/>
    </row>
    <row r="427" spans="1:34" s="370" customFormat="1" ht="15">
      <c r="A427" s="447" t="s">
        <v>634</v>
      </c>
      <c r="B427" s="408"/>
      <c r="C427" s="408"/>
      <c r="D427" s="408"/>
      <c r="E427" s="408"/>
      <c r="F427" s="408"/>
      <c r="G427" s="409"/>
      <c r="H427" s="409"/>
      <c r="I427" s="409"/>
      <c r="J427" s="409"/>
      <c r="K427" s="409"/>
      <c r="L427" s="410"/>
      <c r="M427" s="410"/>
      <c r="N427" s="410"/>
      <c r="O427" s="409"/>
      <c r="P427" s="411"/>
      <c r="Q427" s="411"/>
      <c r="R427" s="411"/>
      <c r="S427" s="411"/>
      <c r="T427" s="411"/>
      <c r="U427" s="448">
        <f>U425</f>
        <v>6000000</v>
      </c>
      <c r="V427" s="448"/>
      <c r="W427" s="448"/>
      <c r="X427" s="448"/>
      <c r="Y427" s="448"/>
      <c r="Z427" s="448"/>
      <c r="AA427" s="448"/>
      <c r="AB427" s="130"/>
      <c r="AC427" s="449">
        <f>AC425</f>
        <v>6000000</v>
      </c>
      <c r="AD427" s="449"/>
      <c r="AE427" s="449"/>
      <c r="AF427" s="449"/>
      <c r="AG427" s="449"/>
      <c r="AH427" s="449"/>
    </row>
    <row r="428" spans="1:34" s="370" customFormat="1" ht="15">
      <c r="A428" s="447" t="s">
        <v>635</v>
      </c>
      <c r="B428" s="408"/>
      <c r="C428" s="408"/>
      <c r="D428" s="408"/>
      <c r="E428" s="408"/>
      <c r="F428" s="408"/>
      <c r="G428" s="409"/>
      <c r="H428" s="409"/>
      <c r="I428" s="409"/>
      <c r="J428" s="409"/>
      <c r="K428" s="409"/>
      <c r="L428" s="410"/>
      <c r="M428" s="410"/>
      <c r="N428" s="410"/>
      <c r="O428" s="409"/>
      <c r="P428" s="411"/>
      <c r="Q428" s="411"/>
      <c r="R428" s="411"/>
      <c r="S428" s="411"/>
      <c r="T428" s="411"/>
      <c r="U428" s="450">
        <v>0</v>
      </c>
      <c r="V428" s="450"/>
      <c r="W428" s="450"/>
      <c r="X428" s="450"/>
      <c r="Y428" s="450"/>
      <c r="Z428" s="450"/>
      <c r="AA428" s="450"/>
      <c r="AB428" s="451"/>
      <c r="AC428" s="449">
        <v>0</v>
      </c>
      <c r="AD428" s="449"/>
      <c r="AE428" s="449"/>
      <c r="AF428" s="449"/>
      <c r="AG428" s="449"/>
      <c r="AH428" s="449"/>
    </row>
    <row r="429" spans="1:34" s="370" customFormat="1" ht="15">
      <c r="A429" s="445" t="s">
        <v>636</v>
      </c>
      <c r="B429" s="408"/>
      <c r="C429" s="408"/>
      <c r="D429" s="408"/>
      <c r="E429" s="408"/>
      <c r="F429" s="408"/>
      <c r="G429" s="409"/>
      <c r="H429" s="409"/>
      <c r="I429" s="409"/>
      <c r="J429" s="409"/>
      <c r="K429" s="409"/>
      <c r="L429" s="410"/>
      <c r="M429" s="410"/>
      <c r="N429" s="410"/>
      <c r="O429" s="409"/>
      <c r="P429" s="411"/>
      <c r="Q429" s="411"/>
      <c r="R429" s="411"/>
      <c r="S429" s="411"/>
      <c r="T429" s="411"/>
      <c r="U429" s="446">
        <v>0</v>
      </c>
      <c r="V429" s="446"/>
      <c r="W429" s="446"/>
      <c r="X429" s="446"/>
      <c r="Y429" s="446"/>
      <c r="Z429" s="446"/>
      <c r="AA429" s="446"/>
      <c r="AB429" s="411"/>
      <c r="AC429" s="421">
        <v>0</v>
      </c>
      <c r="AD429" s="421"/>
      <c r="AE429" s="421"/>
      <c r="AF429" s="421"/>
      <c r="AG429" s="421"/>
      <c r="AH429" s="421"/>
    </row>
    <row r="430" spans="1:34" s="370" customFormat="1" ht="15">
      <c r="A430" s="445" t="s">
        <v>637</v>
      </c>
      <c r="B430" s="408"/>
      <c r="C430" s="408"/>
      <c r="D430" s="408"/>
      <c r="E430" s="408"/>
      <c r="F430" s="408"/>
      <c r="G430" s="409"/>
      <c r="H430" s="409"/>
      <c r="I430" s="409"/>
      <c r="J430" s="409"/>
      <c r="K430" s="409"/>
      <c r="L430" s="410"/>
      <c r="M430" s="410"/>
      <c r="N430" s="410"/>
      <c r="O430" s="409"/>
      <c r="P430" s="411"/>
      <c r="Q430" s="411"/>
      <c r="R430" s="411"/>
      <c r="S430" s="411"/>
      <c r="T430" s="411"/>
      <c r="U430" s="446">
        <f>U431+U432</f>
        <v>6000000</v>
      </c>
      <c r="V430" s="446"/>
      <c r="W430" s="446"/>
      <c r="X430" s="446"/>
      <c r="Y430" s="446"/>
      <c r="Z430" s="446"/>
      <c r="AA430" s="446"/>
      <c r="AB430" s="411"/>
      <c r="AC430" s="421">
        <f>AC431+AC432</f>
        <v>6000000</v>
      </c>
      <c r="AD430" s="421"/>
      <c r="AE430" s="421"/>
      <c r="AF430" s="421"/>
      <c r="AG430" s="421"/>
      <c r="AH430" s="421"/>
    </row>
    <row r="431" spans="1:34" s="370" customFormat="1" ht="15">
      <c r="A431" s="447" t="s">
        <v>634</v>
      </c>
      <c r="B431" s="408"/>
      <c r="C431" s="408"/>
      <c r="D431" s="408"/>
      <c r="E431" s="408"/>
      <c r="F431" s="408"/>
      <c r="G431" s="409"/>
      <c r="H431" s="409"/>
      <c r="I431" s="409"/>
      <c r="J431" s="409"/>
      <c r="K431" s="409"/>
      <c r="L431" s="410"/>
      <c r="M431" s="410"/>
      <c r="N431" s="410"/>
      <c r="O431" s="409"/>
      <c r="P431" s="411"/>
      <c r="Q431" s="411"/>
      <c r="R431" s="411"/>
      <c r="S431" s="411"/>
      <c r="T431" s="411"/>
      <c r="U431" s="448">
        <f>U427</f>
        <v>6000000</v>
      </c>
      <c r="V431" s="448"/>
      <c r="W431" s="448"/>
      <c r="X431" s="448"/>
      <c r="Y431" s="448"/>
      <c r="Z431" s="448"/>
      <c r="AA431" s="448"/>
      <c r="AB431" s="451"/>
      <c r="AC431" s="449">
        <f>AC427</f>
        <v>6000000</v>
      </c>
      <c r="AD431" s="449"/>
      <c r="AE431" s="449"/>
      <c r="AF431" s="449"/>
      <c r="AG431" s="449"/>
      <c r="AH431" s="449"/>
    </row>
    <row r="432" spans="1:34" s="370" customFormat="1" ht="15">
      <c r="A432" s="447" t="s">
        <v>635</v>
      </c>
      <c r="B432" s="408"/>
      <c r="C432" s="408"/>
      <c r="D432" s="408"/>
      <c r="E432" s="408"/>
      <c r="F432" s="408"/>
      <c r="G432" s="409"/>
      <c r="H432" s="409"/>
      <c r="I432" s="409"/>
      <c r="J432" s="409"/>
      <c r="K432" s="409"/>
      <c r="L432" s="410"/>
      <c r="M432" s="410"/>
      <c r="N432" s="410"/>
      <c r="O432" s="409"/>
      <c r="P432" s="411"/>
      <c r="Q432" s="411"/>
      <c r="R432" s="411"/>
      <c r="S432" s="411"/>
      <c r="T432" s="411"/>
      <c r="U432" s="452">
        <v>0</v>
      </c>
      <c r="V432" s="452"/>
      <c r="W432" s="452"/>
      <c r="X432" s="452"/>
      <c r="Y432" s="452"/>
      <c r="Z432" s="452"/>
      <c r="AA432" s="452"/>
      <c r="AB432" s="451"/>
      <c r="AC432" s="449">
        <v>0</v>
      </c>
      <c r="AD432" s="449"/>
      <c r="AE432" s="449"/>
      <c r="AF432" s="449"/>
      <c r="AG432" s="449"/>
      <c r="AH432" s="449"/>
    </row>
    <row r="433" spans="1:34" s="370" customFormat="1" ht="15.75" thickBot="1">
      <c r="A433" s="453" t="s">
        <v>638</v>
      </c>
      <c r="B433" s="408"/>
      <c r="C433" s="408"/>
      <c r="D433" s="408"/>
      <c r="E433" s="408"/>
      <c r="F433" s="408"/>
      <c r="G433" s="409"/>
      <c r="H433" s="409"/>
      <c r="I433" s="409"/>
      <c r="J433" s="409"/>
      <c r="K433" s="409"/>
      <c r="L433" s="410"/>
      <c r="M433" s="410"/>
      <c r="N433" s="410"/>
      <c r="O433" s="409"/>
      <c r="P433" s="411"/>
      <c r="Q433" s="411"/>
      <c r="R433" s="411"/>
      <c r="S433" s="411"/>
      <c r="T433" s="411"/>
      <c r="U433" s="454">
        <v>10000</v>
      </c>
      <c r="V433" s="454"/>
      <c r="W433" s="454"/>
      <c r="X433" s="454"/>
      <c r="Y433" s="454"/>
      <c r="Z433" s="454"/>
      <c r="AA433" s="454"/>
      <c r="AB433" s="411"/>
      <c r="AC433" s="455">
        <v>10000</v>
      </c>
      <c r="AD433" s="455"/>
      <c r="AE433" s="455"/>
      <c r="AF433" s="455"/>
      <c r="AG433" s="455"/>
      <c r="AH433" s="455"/>
    </row>
    <row r="434" spans="1:34" s="370" customFormat="1" ht="15.75" thickTop="1">
      <c r="A434" s="453"/>
      <c r="B434" s="408"/>
      <c r="C434" s="408"/>
      <c r="D434" s="408"/>
      <c r="E434" s="408"/>
      <c r="F434" s="408"/>
      <c r="G434" s="409"/>
      <c r="H434" s="409"/>
      <c r="I434" s="409"/>
      <c r="J434" s="409"/>
      <c r="K434" s="409"/>
      <c r="L434" s="410"/>
      <c r="M434" s="410"/>
      <c r="N434" s="410"/>
      <c r="O434" s="409"/>
      <c r="P434" s="411"/>
      <c r="Q434" s="411"/>
      <c r="R434" s="411"/>
      <c r="S434" s="411"/>
      <c r="T434" s="411"/>
      <c r="U434" s="411"/>
      <c r="V434" s="411"/>
      <c r="W434" s="411"/>
      <c r="X434" s="411"/>
      <c r="Y434" s="411"/>
      <c r="Z434" s="411"/>
      <c r="AA434" s="411"/>
      <c r="AB434" s="411"/>
      <c r="AC434" s="437"/>
      <c r="AD434" s="437"/>
      <c r="AE434" s="437"/>
      <c r="AF434" s="437"/>
      <c r="AG434" s="437"/>
      <c r="AH434" s="437"/>
    </row>
    <row r="435" spans="1:34" s="370" customFormat="1" ht="15">
      <c r="A435" s="453"/>
      <c r="B435" s="408"/>
      <c r="C435" s="408"/>
      <c r="D435" s="408"/>
      <c r="E435" s="408"/>
      <c r="F435" s="408"/>
      <c r="G435" s="409"/>
      <c r="H435" s="409"/>
      <c r="I435" s="409"/>
      <c r="J435" s="409"/>
      <c r="K435" s="409"/>
      <c r="L435" s="410"/>
      <c r="M435" s="410"/>
      <c r="N435" s="410"/>
      <c r="O435" s="409"/>
      <c r="P435" s="411"/>
      <c r="Q435" s="411"/>
      <c r="R435" s="411"/>
      <c r="S435" s="411"/>
      <c r="T435" s="411"/>
      <c r="U435" s="411"/>
      <c r="V435" s="437"/>
      <c r="W435" s="437"/>
      <c r="X435" s="437"/>
      <c r="Y435" s="437"/>
      <c r="Z435" s="437"/>
      <c r="AA435" s="437"/>
      <c r="AB435" s="411"/>
      <c r="AC435" s="437"/>
      <c r="AD435" s="437"/>
      <c r="AE435" s="437"/>
      <c r="AF435" s="437"/>
      <c r="AG435" s="437"/>
      <c r="AH435" s="437"/>
    </row>
    <row r="436" spans="1:34" s="370" customFormat="1" ht="15">
      <c r="A436" s="453" t="s">
        <v>639</v>
      </c>
      <c r="B436" s="408"/>
      <c r="C436" s="408"/>
      <c r="D436" s="408"/>
      <c r="E436" s="408"/>
      <c r="F436" s="408"/>
      <c r="G436" s="409"/>
      <c r="H436" s="409"/>
      <c r="I436" s="409"/>
      <c r="J436" s="409"/>
      <c r="K436" s="409"/>
      <c r="L436" s="410"/>
      <c r="M436" s="410"/>
      <c r="N436" s="410"/>
      <c r="O436" s="409"/>
      <c r="P436" s="411"/>
      <c r="Q436" s="411"/>
      <c r="R436" s="411"/>
      <c r="S436" s="411"/>
      <c r="T436" s="411"/>
      <c r="U436" s="411"/>
      <c r="W436" s="437"/>
      <c r="X436" s="437"/>
      <c r="Y436" s="437"/>
      <c r="Z436" s="437"/>
      <c r="AA436" s="437"/>
      <c r="AB436" s="411"/>
      <c r="AC436" s="437"/>
      <c r="AD436" s="437"/>
      <c r="AE436" s="437"/>
      <c r="AF436" s="437"/>
      <c r="AG436" s="437"/>
      <c r="AH436" s="437"/>
    </row>
    <row r="437" spans="1:34" s="370" customFormat="1" ht="15">
      <c r="A437" s="445" t="s">
        <v>640</v>
      </c>
      <c r="B437" s="408"/>
      <c r="C437" s="408"/>
      <c r="D437" s="408"/>
      <c r="E437" s="408"/>
      <c r="F437" s="408"/>
      <c r="G437" s="409"/>
      <c r="H437" s="409"/>
      <c r="I437" s="409"/>
      <c r="J437" s="409"/>
      <c r="K437" s="409"/>
      <c r="L437" s="410"/>
      <c r="M437" s="410"/>
      <c r="N437" s="410"/>
      <c r="O437" s="409"/>
      <c r="P437" s="411"/>
      <c r="Q437" s="411"/>
      <c r="R437" s="411"/>
      <c r="S437" s="411"/>
      <c r="T437" s="411"/>
      <c r="U437" s="446">
        <v>10145619323</v>
      </c>
      <c r="V437" s="446"/>
      <c r="W437" s="446"/>
      <c r="X437" s="446"/>
      <c r="Y437" s="446"/>
      <c r="Z437" s="446"/>
      <c r="AA437" s="446"/>
      <c r="AB437" s="132"/>
      <c r="AC437" s="421">
        <v>9315412774</v>
      </c>
      <c r="AD437" s="421"/>
      <c r="AE437" s="421"/>
      <c r="AF437" s="421"/>
      <c r="AG437" s="421"/>
      <c r="AH437" s="421"/>
    </row>
    <row r="438" spans="1:34" s="370" customFormat="1" ht="15">
      <c r="A438" s="445" t="s">
        <v>593</v>
      </c>
      <c r="B438" s="408"/>
      <c r="C438" s="408"/>
      <c r="D438" s="408"/>
      <c r="E438" s="408"/>
      <c r="F438" s="408"/>
      <c r="G438" s="409"/>
      <c r="H438" s="409"/>
      <c r="I438" s="409"/>
      <c r="J438" s="409"/>
      <c r="K438" s="409"/>
      <c r="L438" s="410"/>
      <c r="M438" s="410"/>
      <c r="N438" s="410"/>
      <c r="O438" s="409"/>
      <c r="P438" s="411"/>
      <c r="Q438" s="411"/>
      <c r="R438" s="411"/>
      <c r="S438" s="411"/>
      <c r="T438" s="411"/>
      <c r="U438" s="446">
        <v>2906763356</v>
      </c>
      <c r="V438" s="446"/>
      <c r="W438" s="446"/>
      <c r="X438" s="446"/>
      <c r="Y438" s="446"/>
      <c r="Z438" s="446"/>
      <c r="AA438" s="446"/>
      <c r="AB438" s="132"/>
      <c r="AC438" s="421">
        <v>2560863356</v>
      </c>
      <c r="AD438" s="421"/>
      <c r="AE438" s="421"/>
      <c r="AF438" s="421"/>
      <c r="AG438" s="421"/>
      <c r="AH438" s="421"/>
    </row>
    <row r="439" spans="1:34" s="370" customFormat="1" ht="15">
      <c r="A439" s="445" t="s">
        <v>641</v>
      </c>
      <c r="B439" s="408"/>
      <c r="C439" s="408"/>
      <c r="D439" s="408"/>
      <c r="E439" s="408"/>
      <c r="F439" s="408"/>
      <c r="G439" s="409"/>
      <c r="H439" s="409"/>
      <c r="I439" s="409"/>
      <c r="J439" s="409"/>
      <c r="K439" s="409"/>
      <c r="L439" s="410"/>
      <c r="M439" s="410"/>
      <c r="N439" s="410"/>
      <c r="O439" s="409"/>
      <c r="P439" s="411"/>
      <c r="Q439" s="411"/>
      <c r="R439" s="411"/>
      <c r="S439" s="411"/>
      <c r="T439" s="411"/>
      <c r="U439" s="446">
        <v>2902394869</v>
      </c>
      <c r="V439" s="446"/>
      <c r="W439" s="446"/>
      <c r="X439" s="446"/>
      <c r="Y439" s="446"/>
      <c r="Z439" s="446"/>
      <c r="AA439" s="446"/>
      <c r="AB439" s="132"/>
      <c r="AC439" s="421">
        <v>2556494869</v>
      </c>
      <c r="AD439" s="421"/>
      <c r="AE439" s="421"/>
      <c r="AF439" s="421"/>
      <c r="AG439" s="421"/>
      <c r="AH439" s="421"/>
    </row>
    <row r="440" spans="1:34" s="370" customFormat="1" ht="15.75" thickBot="1">
      <c r="A440" s="453"/>
      <c r="B440" s="408"/>
      <c r="C440" s="408"/>
      <c r="D440" s="408"/>
      <c r="E440" s="408"/>
      <c r="F440" s="408"/>
      <c r="G440" s="409"/>
      <c r="H440" s="409"/>
      <c r="I440" s="409"/>
      <c r="J440" s="409"/>
      <c r="K440" s="409"/>
      <c r="L440" s="410"/>
      <c r="M440" s="410"/>
      <c r="N440" s="410"/>
      <c r="O440" s="409"/>
      <c r="P440" s="411"/>
      <c r="Q440" s="411"/>
      <c r="R440" s="411"/>
      <c r="S440" s="411"/>
      <c r="T440" s="411"/>
      <c r="U440" s="454">
        <f>SUM(U437:AA439)</f>
        <v>15954777548</v>
      </c>
      <c r="V440" s="454"/>
      <c r="W440" s="454"/>
      <c r="X440" s="454"/>
      <c r="Y440" s="454"/>
      <c r="Z440" s="454"/>
      <c r="AA440" s="454"/>
      <c r="AB440" s="411"/>
      <c r="AC440" s="455">
        <f>SUM(AC437:AH439)</f>
        <v>14432770999</v>
      </c>
      <c r="AD440" s="455"/>
      <c r="AE440" s="455"/>
      <c r="AF440" s="455"/>
      <c r="AG440" s="455"/>
      <c r="AH440" s="455"/>
    </row>
    <row r="441" spans="1:34" s="370" customFormat="1" ht="15.75" thickTop="1">
      <c r="A441" s="453"/>
      <c r="B441" s="408"/>
      <c r="C441" s="408"/>
      <c r="D441" s="408"/>
      <c r="E441" s="408"/>
      <c r="F441" s="408"/>
      <c r="G441" s="409"/>
      <c r="H441" s="409"/>
      <c r="I441" s="409"/>
      <c r="J441" s="409"/>
      <c r="K441" s="409"/>
      <c r="L441" s="410"/>
      <c r="M441" s="410"/>
      <c r="N441" s="410"/>
      <c r="O441" s="409"/>
      <c r="P441" s="411"/>
      <c r="Q441" s="411"/>
      <c r="R441" s="411"/>
      <c r="S441" s="411"/>
      <c r="T441" s="411"/>
      <c r="U441" s="411"/>
      <c r="V441" s="411"/>
      <c r="W441" s="411"/>
      <c r="X441" s="411"/>
      <c r="Y441" s="411"/>
      <c r="Z441" s="411"/>
      <c r="AA441" s="411"/>
      <c r="AB441" s="411"/>
      <c r="AC441" s="437"/>
      <c r="AD441" s="437"/>
      <c r="AE441" s="437"/>
      <c r="AF441" s="437"/>
      <c r="AG441" s="437"/>
      <c r="AH441" s="437"/>
    </row>
    <row r="442" spans="1:34" s="370" customFormat="1" ht="15">
      <c r="A442" s="453"/>
      <c r="B442" s="408"/>
      <c r="C442" s="408"/>
      <c r="D442" s="408"/>
      <c r="E442" s="408"/>
      <c r="F442" s="408"/>
      <c r="G442" s="409"/>
      <c r="H442" s="409"/>
      <c r="I442" s="409"/>
      <c r="J442" s="409"/>
      <c r="K442" s="409"/>
      <c r="L442" s="410"/>
      <c r="M442" s="410"/>
      <c r="N442" s="410"/>
      <c r="O442" s="409"/>
      <c r="P442" s="411"/>
      <c r="Q442" s="411"/>
      <c r="R442" s="411"/>
      <c r="S442" s="411"/>
      <c r="T442" s="411"/>
      <c r="U442" s="411"/>
      <c r="V442" s="437"/>
      <c r="W442" s="437"/>
      <c r="X442" s="437"/>
      <c r="Y442" s="437"/>
      <c r="Z442" s="437"/>
      <c r="AA442" s="437"/>
      <c r="AB442" s="411"/>
      <c r="AC442" s="437"/>
      <c r="AD442" s="437"/>
      <c r="AE442" s="437"/>
      <c r="AF442" s="437"/>
      <c r="AG442" s="437"/>
      <c r="AH442" s="437"/>
    </row>
    <row r="443" spans="1:34" s="370" customFormat="1" ht="15">
      <c r="A443" s="66" t="s">
        <v>642</v>
      </c>
      <c r="B443" s="456"/>
      <c r="C443" s="456"/>
      <c r="D443" s="456"/>
      <c r="E443" s="456"/>
      <c r="F443" s="456"/>
      <c r="G443" s="456"/>
      <c r="H443" s="456"/>
      <c r="I443" s="456"/>
      <c r="J443" s="456"/>
      <c r="K443" s="456"/>
      <c r="L443" s="456"/>
      <c r="M443" s="456"/>
      <c r="N443" s="456"/>
      <c r="O443" s="456"/>
      <c r="P443" s="456"/>
      <c r="Q443" s="456"/>
      <c r="R443" s="371"/>
      <c r="S443" s="457"/>
      <c r="T443" s="371"/>
      <c r="U443" s="456"/>
      <c r="V443" s="458"/>
      <c r="W443" s="459"/>
      <c r="X443" s="459"/>
      <c r="Y443" s="459"/>
      <c r="Z443" s="459"/>
      <c r="AA443" s="459"/>
      <c r="AB443" s="274"/>
      <c r="AC443" s="458"/>
      <c r="AD443" s="459"/>
      <c r="AE443" s="459"/>
      <c r="AF443" s="459"/>
      <c r="AG443" s="459"/>
      <c r="AH443" s="459"/>
    </row>
    <row r="444" spans="1:34" s="370" customFormat="1" ht="27" customHeight="1">
      <c r="A444" s="66"/>
      <c r="B444" s="100"/>
      <c r="C444" s="100"/>
      <c r="D444" s="100"/>
      <c r="E444" s="100"/>
      <c r="F444" s="100"/>
      <c r="G444" s="100"/>
      <c r="H444" s="100"/>
      <c r="I444" s="100"/>
      <c r="J444" s="100"/>
      <c r="K444" s="100"/>
      <c r="L444" s="100"/>
      <c r="M444" s="100"/>
      <c r="N444" s="100"/>
      <c r="O444" s="100"/>
      <c r="P444" s="100"/>
      <c r="Q444" s="100"/>
      <c r="R444" s="157"/>
      <c r="S444" s="102"/>
      <c r="T444" s="157"/>
      <c r="U444" s="460" t="s">
        <v>643</v>
      </c>
      <c r="V444" s="460"/>
      <c r="W444" s="460"/>
      <c r="X444" s="460"/>
      <c r="Y444" s="460"/>
      <c r="Z444" s="460"/>
      <c r="AA444" s="460"/>
      <c r="AB444" s="461"/>
      <c r="AC444" s="460" t="s">
        <v>644</v>
      </c>
      <c r="AD444" s="460"/>
      <c r="AE444" s="460"/>
      <c r="AF444" s="460"/>
      <c r="AG444" s="460"/>
      <c r="AH444" s="460"/>
    </row>
    <row r="445" spans="1:34" s="370" customFormat="1" ht="15" customHeight="1">
      <c r="A445" s="66"/>
      <c r="B445" s="100"/>
      <c r="C445" s="100"/>
      <c r="D445" s="100"/>
      <c r="E445" s="100"/>
      <c r="F445" s="100"/>
      <c r="G445" s="100"/>
      <c r="H445" s="100"/>
      <c r="I445" s="100"/>
      <c r="J445" s="100"/>
      <c r="K445" s="100"/>
      <c r="L445" s="100"/>
      <c r="M445" s="100"/>
      <c r="N445" s="100"/>
      <c r="O445" s="100"/>
      <c r="P445" s="100"/>
      <c r="Q445" s="100"/>
      <c r="R445" s="157"/>
      <c r="S445" s="102"/>
      <c r="T445" s="157"/>
      <c r="U445" s="462" t="s">
        <v>466</v>
      </c>
      <c r="V445" s="462"/>
      <c r="W445" s="462"/>
      <c r="X445" s="462"/>
      <c r="Y445" s="462"/>
      <c r="Z445" s="462"/>
      <c r="AA445" s="462"/>
      <c r="AB445" s="461"/>
      <c r="AC445" s="462" t="s">
        <v>466</v>
      </c>
      <c r="AD445" s="463"/>
      <c r="AE445" s="463"/>
      <c r="AF445" s="463"/>
      <c r="AG445" s="463"/>
      <c r="AH445" s="463"/>
    </row>
    <row r="446" spans="1:34" s="370" customFormat="1" ht="15">
      <c r="A446" s="118" t="s">
        <v>645</v>
      </c>
      <c r="B446" s="100"/>
      <c r="C446" s="100"/>
      <c r="D446" s="100"/>
      <c r="E446" s="100"/>
      <c r="F446" s="100"/>
      <c r="G446" s="100"/>
      <c r="H446" s="100"/>
      <c r="I446" s="100"/>
      <c r="J446" s="100"/>
      <c r="K446" s="100"/>
      <c r="L446" s="100"/>
      <c r="M446" s="100"/>
      <c r="N446" s="100"/>
      <c r="O446" s="100"/>
      <c r="P446" s="100"/>
      <c r="Q446" s="100"/>
      <c r="R446" s="115"/>
      <c r="S446" s="286"/>
      <c r="T446" s="101"/>
      <c r="U446" s="464">
        <v>717416981034</v>
      </c>
      <c r="V446" s="464"/>
      <c r="W446" s="464"/>
      <c r="X446" s="464"/>
      <c r="Y446" s="464"/>
      <c r="Z446" s="464"/>
      <c r="AA446" s="464"/>
      <c r="AB446" s="290"/>
      <c r="AC446" s="126">
        <v>753070626462</v>
      </c>
      <c r="AD446" s="126"/>
      <c r="AE446" s="126"/>
      <c r="AF446" s="126"/>
      <c r="AG446" s="126"/>
      <c r="AH446" s="126"/>
    </row>
    <row r="447" spans="1:34" s="370" customFormat="1" ht="15.75" thickBot="1">
      <c r="A447" s="184"/>
      <c r="B447" s="101"/>
      <c r="C447" s="101"/>
      <c r="D447" s="101"/>
      <c r="E447" s="101"/>
      <c r="F447" s="101"/>
      <c r="G447" s="101"/>
      <c r="H447" s="101"/>
      <c r="I447" s="101"/>
      <c r="J447" s="101"/>
      <c r="K447" s="101"/>
      <c r="L447" s="101"/>
      <c r="M447" s="101"/>
      <c r="N447" s="101"/>
      <c r="O447" s="101"/>
      <c r="P447" s="101"/>
      <c r="Q447" s="101"/>
      <c r="R447" s="101"/>
      <c r="S447" s="101"/>
      <c r="T447" s="101"/>
      <c r="U447" s="465">
        <f>SUBTOTAL(9,U446:AA446)</f>
        <v>717416981034</v>
      </c>
      <c r="V447" s="465"/>
      <c r="W447" s="465"/>
      <c r="X447" s="465"/>
      <c r="Y447" s="465"/>
      <c r="Z447" s="465"/>
      <c r="AA447" s="465"/>
      <c r="AB447" s="290"/>
      <c r="AC447" s="121">
        <f>SUBTOTAL(9,AC446:AH446)</f>
        <v>753070626462</v>
      </c>
      <c r="AD447" s="121"/>
      <c r="AE447" s="121"/>
      <c r="AF447" s="121"/>
      <c r="AG447" s="121"/>
      <c r="AH447" s="121"/>
    </row>
    <row r="448" spans="1:34" s="370" customFormat="1" ht="15.75" thickTop="1">
      <c r="A448" s="453"/>
      <c r="B448" s="408"/>
      <c r="C448" s="408"/>
      <c r="D448" s="408"/>
      <c r="E448" s="408"/>
      <c r="F448" s="408"/>
      <c r="G448" s="409"/>
      <c r="H448" s="409"/>
      <c r="I448" s="409"/>
      <c r="J448" s="409"/>
      <c r="K448" s="409"/>
      <c r="L448" s="410"/>
      <c r="M448" s="410"/>
      <c r="N448" s="410"/>
      <c r="O448" s="409"/>
      <c r="P448" s="411"/>
      <c r="Q448" s="411"/>
      <c r="R448" s="411"/>
      <c r="S448" s="411"/>
      <c r="T448" s="411"/>
      <c r="U448" s="411"/>
      <c r="V448" s="437"/>
      <c r="W448" s="437"/>
      <c r="X448" s="437"/>
      <c r="Y448" s="437"/>
      <c r="Z448" s="437"/>
      <c r="AA448" s="437"/>
      <c r="AB448" s="411"/>
      <c r="AC448" s="437"/>
      <c r="AD448" s="437"/>
      <c r="AE448" s="437"/>
      <c r="AF448" s="437"/>
      <c r="AG448" s="437"/>
      <c r="AH448" s="437"/>
    </row>
    <row r="449" spans="1:34" s="370" customFormat="1" ht="15">
      <c r="A449" s="453"/>
      <c r="B449" s="408"/>
      <c r="C449" s="408"/>
      <c r="D449" s="408"/>
      <c r="E449" s="408"/>
      <c r="F449" s="408"/>
      <c r="G449" s="409"/>
      <c r="H449" s="409"/>
      <c r="I449" s="409"/>
      <c r="J449" s="409"/>
      <c r="K449" s="409"/>
      <c r="L449" s="410"/>
      <c r="M449" s="410"/>
      <c r="N449" s="410"/>
      <c r="O449" s="409"/>
      <c r="P449" s="411"/>
      <c r="Q449" s="411"/>
      <c r="R449" s="411"/>
      <c r="S449" s="411"/>
      <c r="T449" s="411"/>
      <c r="U449" s="411"/>
      <c r="V449" s="437"/>
      <c r="W449" s="437"/>
      <c r="X449" s="437"/>
      <c r="Y449" s="437"/>
      <c r="Z449" s="437"/>
      <c r="AA449" s="437"/>
      <c r="AB449" s="411"/>
      <c r="AC449" s="437"/>
      <c r="AD449" s="437"/>
      <c r="AE449" s="437"/>
      <c r="AF449" s="437"/>
      <c r="AG449" s="437"/>
      <c r="AH449" s="437"/>
    </row>
    <row r="450" spans="1:34" s="370" customFormat="1" ht="15" customHeight="1">
      <c r="A450" s="66" t="s">
        <v>646</v>
      </c>
      <c r="B450" s="456"/>
      <c r="C450" s="456"/>
      <c r="D450" s="456"/>
      <c r="E450" s="456"/>
      <c r="F450" s="456"/>
      <c r="G450" s="456"/>
      <c r="H450" s="456"/>
      <c r="I450" s="456"/>
      <c r="J450" s="456"/>
      <c r="K450" s="456"/>
      <c r="L450" s="456"/>
      <c r="M450" s="456"/>
      <c r="N450" s="456"/>
      <c r="O450" s="456"/>
      <c r="P450" s="456"/>
      <c r="Q450" s="456"/>
      <c r="R450" s="371"/>
      <c r="S450" s="457"/>
      <c r="T450" s="371"/>
      <c r="U450" s="456"/>
      <c r="V450" s="458"/>
      <c r="W450" s="459"/>
      <c r="X450" s="459"/>
      <c r="Y450" s="459"/>
      <c r="Z450" s="459"/>
      <c r="AA450" s="459"/>
      <c r="AB450" s="274"/>
      <c r="AC450" s="123"/>
      <c r="AD450" s="123"/>
      <c r="AE450" s="123"/>
      <c r="AF450" s="123"/>
      <c r="AG450" s="123"/>
      <c r="AH450" s="123"/>
    </row>
    <row r="451" spans="1:34" s="370" customFormat="1" ht="31.5" customHeight="1">
      <c r="A451" s="66"/>
      <c r="B451" s="100"/>
      <c r="C451" s="100"/>
      <c r="D451" s="100"/>
      <c r="E451" s="100"/>
      <c r="F451" s="100"/>
      <c r="G451" s="100"/>
      <c r="H451" s="100"/>
      <c r="I451" s="100"/>
      <c r="J451" s="100"/>
      <c r="K451" s="100"/>
      <c r="L451" s="100"/>
      <c r="M451" s="100"/>
      <c r="N451" s="100"/>
      <c r="O451" s="100"/>
      <c r="P451" s="100"/>
      <c r="Q451" s="100"/>
      <c r="R451" s="157"/>
      <c r="S451" s="102"/>
      <c r="T451" s="157"/>
      <c r="U451" s="460" t="str">
        <f>U444</f>
        <v>9 tháng đầu năm 2014</v>
      </c>
      <c r="V451" s="460"/>
      <c r="W451" s="460"/>
      <c r="X451" s="460"/>
      <c r="Y451" s="460"/>
      <c r="Z451" s="460"/>
      <c r="AA451" s="460"/>
      <c r="AB451" s="466"/>
      <c r="AC451" s="467" t="str">
        <f>AC444</f>
        <v>9 tháng đầu năm 2013</v>
      </c>
      <c r="AD451" s="467"/>
      <c r="AE451" s="467"/>
      <c r="AF451" s="467"/>
      <c r="AG451" s="467"/>
      <c r="AH451" s="467"/>
    </row>
    <row r="452" spans="1:34" s="370" customFormat="1" ht="15" customHeight="1">
      <c r="A452" s="66"/>
      <c r="B452" s="100"/>
      <c r="C452" s="100"/>
      <c r="D452" s="100"/>
      <c r="E452" s="100"/>
      <c r="F452" s="100"/>
      <c r="G452" s="100"/>
      <c r="H452" s="100"/>
      <c r="I452" s="100"/>
      <c r="J452" s="100"/>
      <c r="K452" s="100"/>
      <c r="L452" s="100"/>
      <c r="M452" s="100"/>
      <c r="N452" s="100"/>
      <c r="O452" s="100"/>
      <c r="P452" s="100"/>
      <c r="Q452" s="100"/>
      <c r="R452" s="157"/>
      <c r="S452" s="102"/>
      <c r="T452" s="157"/>
      <c r="U452" s="123" t="str">
        <f>U445</f>
        <v>VND</v>
      </c>
      <c r="V452" s="123"/>
      <c r="W452" s="123"/>
      <c r="X452" s="123"/>
      <c r="Y452" s="123"/>
      <c r="Z452" s="123"/>
      <c r="AA452" s="123"/>
      <c r="AB452" s="461"/>
      <c r="AC452" s="462" t="str">
        <f>AC445</f>
        <v>VND</v>
      </c>
      <c r="AD452" s="463"/>
      <c r="AE452" s="463"/>
      <c r="AF452" s="463"/>
      <c r="AG452" s="463"/>
      <c r="AH452" s="463"/>
    </row>
    <row r="453" spans="1:34" s="370" customFormat="1" ht="15">
      <c r="A453" s="118" t="s">
        <v>647</v>
      </c>
      <c r="B453" s="100"/>
      <c r="C453" s="100"/>
      <c r="D453" s="100"/>
      <c r="E453" s="100"/>
      <c r="F453" s="100"/>
      <c r="G453" s="100"/>
      <c r="H453" s="100"/>
      <c r="I453" s="100"/>
      <c r="J453" s="100"/>
      <c r="K453" s="100"/>
      <c r="L453" s="100"/>
      <c r="M453" s="100"/>
      <c r="N453" s="100"/>
      <c r="O453" s="100"/>
      <c r="P453" s="100"/>
      <c r="Q453" s="100"/>
      <c r="R453" s="115"/>
      <c r="S453" s="286"/>
      <c r="T453" s="101"/>
      <c r="U453" s="464">
        <v>3032227680</v>
      </c>
      <c r="V453" s="464"/>
      <c r="W453" s="464"/>
      <c r="X453" s="464"/>
      <c r="Y453" s="464"/>
      <c r="Z453" s="464"/>
      <c r="AA453" s="464"/>
      <c r="AB453" s="290"/>
      <c r="AC453" s="126">
        <v>1548083760</v>
      </c>
      <c r="AD453" s="126"/>
      <c r="AE453" s="126"/>
      <c r="AF453" s="126"/>
      <c r="AG453" s="126"/>
      <c r="AH453" s="126"/>
    </row>
    <row r="454" spans="1:34" s="370" customFormat="1" ht="15.75" thickBot="1">
      <c r="A454" s="184"/>
      <c r="B454" s="101"/>
      <c r="C454" s="101"/>
      <c r="D454" s="101"/>
      <c r="E454" s="101"/>
      <c r="F454" s="101"/>
      <c r="G454" s="101"/>
      <c r="H454" s="101"/>
      <c r="I454" s="101"/>
      <c r="J454" s="101"/>
      <c r="K454" s="101"/>
      <c r="L454" s="101"/>
      <c r="M454" s="101"/>
      <c r="N454" s="101"/>
      <c r="O454" s="101"/>
      <c r="P454" s="101"/>
      <c r="Q454" s="101"/>
      <c r="R454" s="101"/>
      <c r="S454" s="101"/>
      <c r="T454" s="101"/>
      <c r="U454" s="465">
        <f>SUBTOTAL(9,U453:AA453)</f>
        <v>3032227680</v>
      </c>
      <c r="V454" s="465"/>
      <c r="W454" s="465"/>
      <c r="X454" s="465"/>
      <c r="Y454" s="465"/>
      <c r="Z454" s="465"/>
      <c r="AA454" s="465"/>
      <c r="AB454" s="290"/>
      <c r="AC454" s="121">
        <f>SUBTOTAL(9,AC453:AH453)</f>
        <v>1548083760</v>
      </c>
      <c r="AD454" s="121"/>
      <c r="AE454" s="121"/>
      <c r="AF454" s="121"/>
      <c r="AG454" s="121"/>
      <c r="AH454" s="121"/>
    </row>
    <row r="455" spans="1:34" s="370" customFormat="1" ht="15.75" thickTop="1">
      <c r="A455" s="184"/>
      <c r="B455" s="101"/>
      <c r="C455" s="101"/>
      <c r="D455" s="101"/>
      <c r="E455" s="101"/>
      <c r="F455" s="101"/>
      <c r="G455" s="101"/>
      <c r="H455" s="101"/>
      <c r="I455" s="101"/>
      <c r="J455" s="101"/>
      <c r="K455" s="101"/>
      <c r="L455" s="101"/>
      <c r="M455" s="101"/>
      <c r="N455" s="101"/>
      <c r="O455" s="101"/>
      <c r="P455" s="101"/>
      <c r="Q455" s="101"/>
      <c r="R455" s="101"/>
      <c r="S455" s="101"/>
      <c r="T455" s="101"/>
      <c r="U455" s="468"/>
      <c r="V455" s="468"/>
      <c r="W455" s="468"/>
      <c r="X455" s="468"/>
      <c r="Y455" s="468"/>
      <c r="Z455" s="468"/>
      <c r="AA455" s="468"/>
      <c r="AB455" s="290"/>
      <c r="AC455" s="136"/>
      <c r="AD455" s="136"/>
      <c r="AE455" s="136"/>
      <c r="AF455" s="136"/>
      <c r="AG455" s="136"/>
      <c r="AH455" s="136"/>
    </row>
    <row r="456" spans="1:34" s="370" customFormat="1" ht="15">
      <c r="A456" s="453"/>
      <c r="B456" s="408"/>
      <c r="C456" s="408"/>
      <c r="D456" s="408"/>
      <c r="E456" s="408"/>
      <c r="F456" s="408"/>
      <c r="G456" s="409"/>
      <c r="H456" s="409"/>
      <c r="I456" s="409"/>
      <c r="J456" s="409"/>
      <c r="K456" s="409"/>
      <c r="L456" s="410"/>
      <c r="M456" s="410"/>
      <c r="N456" s="410"/>
      <c r="O456" s="409"/>
      <c r="P456" s="411"/>
      <c r="Q456" s="411"/>
      <c r="R456" s="411"/>
      <c r="S456" s="411"/>
      <c r="T456" s="411"/>
      <c r="U456" s="411"/>
      <c r="V456" s="437"/>
      <c r="W456" s="437"/>
      <c r="X456" s="437"/>
      <c r="Y456" s="437"/>
      <c r="Z456" s="437"/>
      <c r="AA456" s="437"/>
      <c r="AB456" s="411"/>
      <c r="AC456" s="437"/>
      <c r="AD456" s="437"/>
      <c r="AE456" s="437"/>
      <c r="AF456" s="437"/>
      <c r="AG456" s="437"/>
      <c r="AH456" s="437"/>
    </row>
    <row r="457" spans="1:34" s="100" customFormat="1" ht="15" customHeight="1">
      <c r="A457" s="66" t="s">
        <v>648</v>
      </c>
      <c r="B457" s="456"/>
      <c r="C457" s="456"/>
      <c r="D457" s="456"/>
      <c r="E457" s="456"/>
      <c r="F457" s="456"/>
      <c r="G457" s="456"/>
      <c r="H457" s="456"/>
      <c r="I457" s="456"/>
      <c r="J457" s="456"/>
      <c r="K457" s="456"/>
      <c r="L457" s="456"/>
      <c r="M457" s="456"/>
      <c r="N457" s="456"/>
      <c r="O457" s="456"/>
      <c r="P457" s="456"/>
      <c r="Q457" s="456"/>
      <c r="R457" s="371"/>
      <c r="S457" s="457"/>
      <c r="T457" s="371"/>
      <c r="U457" s="456"/>
      <c r="V457" s="123"/>
      <c r="W457" s="123"/>
      <c r="X457" s="123"/>
      <c r="Y457" s="123"/>
      <c r="Z457" s="123"/>
      <c r="AA457" s="123"/>
      <c r="AB457" s="106"/>
      <c r="AC457" s="123"/>
      <c r="AD457" s="123"/>
      <c r="AE457" s="123"/>
      <c r="AF457" s="123"/>
      <c r="AG457" s="123"/>
      <c r="AH457" s="123"/>
    </row>
    <row r="458" spans="1:34" ht="25.5" customHeight="1">
      <c r="R458" s="157"/>
      <c r="S458" s="102"/>
      <c r="T458" s="157"/>
      <c r="U458" s="467" t="str">
        <f>U444</f>
        <v>9 tháng đầu năm 2014</v>
      </c>
      <c r="V458" s="467"/>
      <c r="W458" s="467"/>
      <c r="X458" s="467"/>
      <c r="Y458" s="467"/>
      <c r="Z458" s="467"/>
      <c r="AA458" s="467"/>
      <c r="AB458" s="466"/>
      <c r="AC458" s="467" t="str">
        <f>AC444</f>
        <v>9 tháng đầu năm 2013</v>
      </c>
      <c r="AD458" s="467"/>
      <c r="AE458" s="467"/>
      <c r="AF458" s="467"/>
      <c r="AG458" s="467"/>
      <c r="AH458" s="467"/>
    </row>
    <row r="459" spans="1:34" ht="15" customHeight="1">
      <c r="R459" s="157"/>
      <c r="S459" s="102"/>
      <c r="T459" s="157"/>
      <c r="U459" s="123" t="str">
        <f>U445</f>
        <v>VND</v>
      </c>
      <c r="V459" s="123"/>
      <c r="W459" s="123"/>
      <c r="X459" s="123"/>
      <c r="Y459" s="123"/>
      <c r="Z459" s="123"/>
      <c r="AA459" s="123"/>
      <c r="AB459" s="469"/>
      <c r="AC459" s="123" t="str">
        <f>AC445</f>
        <v>VND</v>
      </c>
      <c r="AD459" s="275"/>
      <c r="AE459" s="275"/>
      <c r="AF459" s="275"/>
      <c r="AG459" s="275"/>
      <c r="AH459" s="275"/>
    </row>
    <row r="460" spans="1:34" ht="15" customHeight="1">
      <c r="A460" s="118" t="s">
        <v>645</v>
      </c>
      <c r="R460" s="115"/>
      <c r="S460" s="286"/>
      <c r="T460" s="101"/>
      <c r="U460" s="464">
        <f>U446-U453</f>
        <v>714384753354</v>
      </c>
      <c r="V460" s="464"/>
      <c r="W460" s="464"/>
      <c r="X460" s="464"/>
      <c r="Y460" s="464"/>
      <c r="Z460" s="464"/>
      <c r="AA460" s="464"/>
      <c r="AB460" s="290"/>
      <c r="AC460" s="126">
        <f>AC446-AC453</f>
        <v>751522542702</v>
      </c>
      <c r="AD460" s="126"/>
      <c r="AE460" s="126"/>
      <c r="AF460" s="126"/>
      <c r="AG460" s="126"/>
      <c r="AH460" s="126"/>
    </row>
    <row r="461" spans="1:34" ht="15.75" customHeight="1" thickBot="1">
      <c r="A461" s="184"/>
      <c r="B461" s="101"/>
      <c r="C461" s="101"/>
      <c r="D461" s="101"/>
      <c r="E461" s="101"/>
      <c r="F461" s="101"/>
      <c r="G461" s="101"/>
      <c r="H461" s="101"/>
      <c r="I461" s="101"/>
      <c r="J461" s="101"/>
      <c r="K461" s="101"/>
      <c r="L461" s="101"/>
      <c r="M461" s="101"/>
      <c r="N461" s="101"/>
      <c r="O461" s="101"/>
      <c r="P461" s="101"/>
      <c r="Q461" s="101"/>
      <c r="R461" s="101"/>
      <c r="S461" s="101"/>
      <c r="T461" s="101"/>
      <c r="U461" s="465">
        <f>SUBTOTAL(9,U460:AA460)</f>
        <v>714384753354</v>
      </c>
      <c r="V461" s="465"/>
      <c r="W461" s="465"/>
      <c r="X461" s="465"/>
      <c r="Y461" s="465"/>
      <c r="Z461" s="465"/>
      <c r="AA461" s="465"/>
      <c r="AB461" s="290"/>
      <c r="AC461" s="121">
        <f>SUBTOTAL(9,AC460:AH460)</f>
        <v>751522542702</v>
      </c>
      <c r="AD461" s="121"/>
      <c r="AE461" s="121"/>
      <c r="AF461" s="121"/>
      <c r="AG461" s="121"/>
      <c r="AH461" s="121"/>
    </row>
    <row r="462" spans="1:34" ht="14.25" outlineLevel="1" thickTop="1">
      <c r="B462" s="106"/>
      <c r="R462" s="101"/>
      <c r="S462" s="101"/>
      <c r="T462" s="101"/>
      <c r="V462" s="136"/>
      <c r="W462" s="136"/>
      <c r="X462" s="136"/>
      <c r="Y462" s="136"/>
      <c r="Z462" s="136"/>
      <c r="AA462" s="136"/>
      <c r="AB462" s="290"/>
      <c r="AC462" s="136"/>
      <c r="AD462" s="136"/>
      <c r="AE462" s="136"/>
      <c r="AF462" s="136"/>
      <c r="AG462" s="136"/>
      <c r="AH462" s="136"/>
    </row>
    <row r="463" spans="1:34" hidden="1" outlineLevel="1">
      <c r="A463" s="66" t="s">
        <v>649</v>
      </c>
      <c r="R463" s="157"/>
      <c r="S463" s="102"/>
      <c r="T463" s="157"/>
      <c r="V463" s="104"/>
      <c r="W463" s="105"/>
      <c r="X463" s="105"/>
      <c r="Y463" s="105"/>
      <c r="Z463" s="105"/>
      <c r="AA463" s="105"/>
      <c r="AB463" s="106"/>
      <c r="AC463" s="470" t="str">
        <f>AC458</f>
        <v>9 tháng đầu năm 2013</v>
      </c>
      <c r="AD463" s="471"/>
      <c r="AE463" s="471"/>
      <c r="AF463" s="471"/>
      <c r="AG463" s="471"/>
      <c r="AH463" s="471"/>
    </row>
    <row r="464" spans="1:34" hidden="1" outlineLevel="1">
      <c r="A464" s="118" t="s">
        <v>650</v>
      </c>
      <c r="R464" s="113"/>
      <c r="S464" s="286"/>
      <c r="V464" s="126"/>
      <c r="W464" s="126"/>
      <c r="X464" s="126"/>
      <c r="Y464" s="126"/>
      <c r="Z464" s="126"/>
      <c r="AA464" s="126"/>
      <c r="AB464" s="290"/>
      <c r="AC464" s="116">
        <v>1548083760</v>
      </c>
      <c r="AD464" s="116"/>
      <c r="AE464" s="116"/>
      <c r="AF464" s="116"/>
      <c r="AG464" s="116"/>
      <c r="AH464" s="116"/>
    </row>
    <row r="465" spans="1:35" hidden="1" outlineLevel="1">
      <c r="A465" s="118" t="s">
        <v>651</v>
      </c>
      <c r="S465" s="286"/>
      <c r="V465" s="126"/>
      <c r="W465" s="126"/>
      <c r="X465" s="126"/>
      <c r="Y465" s="126"/>
      <c r="Z465" s="126"/>
      <c r="AA465" s="126"/>
      <c r="AB465" s="287"/>
      <c r="AC465" s="126">
        <v>0</v>
      </c>
      <c r="AD465" s="126"/>
      <c r="AE465" s="126"/>
      <c r="AF465" s="126"/>
      <c r="AG465" s="126"/>
      <c r="AH465" s="126"/>
      <c r="AI465" s="237"/>
    </row>
    <row r="466" spans="1:35" hidden="1" outlineLevel="1">
      <c r="A466" s="118" t="s">
        <v>652</v>
      </c>
      <c r="S466" s="286"/>
      <c r="V466" s="126"/>
      <c r="W466" s="126"/>
      <c r="X466" s="126"/>
      <c r="Y466" s="126"/>
      <c r="Z466" s="126"/>
      <c r="AA466" s="126"/>
      <c r="AB466" s="287"/>
      <c r="AC466" s="126">
        <v>0</v>
      </c>
      <c r="AD466" s="126"/>
      <c r="AE466" s="126"/>
      <c r="AF466" s="126"/>
      <c r="AG466" s="126"/>
      <c r="AH466" s="126"/>
      <c r="AI466" s="237"/>
    </row>
    <row r="467" spans="1:35" hidden="1" outlineLevel="1">
      <c r="A467" s="118" t="s">
        <v>653</v>
      </c>
      <c r="S467" s="286"/>
      <c r="V467" s="126"/>
      <c r="W467" s="126"/>
      <c r="X467" s="126"/>
      <c r="Y467" s="126"/>
      <c r="Z467" s="126"/>
      <c r="AA467" s="126"/>
      <c r="AB467" s="287"/>
      <c r="AC467" s="126">
        <v>0</v>
      </c>
      <c r="AD467" s="126"/>
      <c r="AE467" s="126"/>
      <c r="AF467" s="126"/>
      <c r="AG467" s="126"/>
      <c r="AH467" s="126"/>
      <c r="AI467" s="237"/>
    </row>
    <row r="468" spans="1:35" hidden="1" outlineLevel="1">
      <c r="A468" s="118" t="s">
        <v>654</v>
      </c>
      <c r="S468" s="286"/>
      <c r="V468" s="126"/>
      <c r="W468" s="126"/>
      <c r="X468" s="126"/>
      <c r="Y468" s="126"/>
      <c r="Z468" s="126"/>
      <c r="AA468" s="126"/>
      <c r="AB468" s="287"/>
      <c r="AC468" s="126">
        <v>0</v>
      </c>
      <c r="AD468" s="126"/>
      <c r="AE468" s="126"/>
      <c r="AF468" s="126"/>
      <c r="AG468" s="126"/>
      <c r="AH468" s="126"/>
      <c r="AI468" s="237"/>
    </row>
    <row r="469" spans="1:35" hidden="1" outlineLevel="1">
      <c r="A469" s="118" t="s">
        <v>655</v>
      </c>
      <c r="S469" s="286"/>
      <c r="V469" s="126"/>
      <c r="W469" s="126"/>
      <c r="X469" s="126"/>
      <c r="Y469" s="126"/>
      <c r="Z469" s="126"/>
      <c r="AA469" s="126"/>
      <c r="AB469" s="290"/>
      <c r="AC469" s="126">
        <v>0</v>
      </c>
      <c r="AD469" s="126"/>
      <c r="AE469" s="126"/>
      <c r="AF469" s="126"/>
      <c r="AG469" s="126"/>
      <c r="AH469" s="126"/>
    </row>
    <row r="470" spans="1:35" ht="14.25" hidden="1" outlineLevel="1" thickBot="1">
      <c r="A470" s="472" t="s">
        <v>511</v>
      </c>
      <c r="B470" s="473"/>
      <c r="C470" s="473"/>
      <c r="D470" s="473"/>
      <c r="E470" s="473"/>
      <c r="F470" s="473"/>
      <c r="G470" s="473"/>
      <c r="H470" s="473"/>
      <c r="I470" s="473"/>
      <c r="J470" s="473"/>
      <c r="K470" s="473"/>
      <c r="V470" s="474"/>
      <c r="W470" s="474"/>
      <c r="X470" s="474"/>
      <c r="Y470" s="474"/>
      <c r="Z470" s="474"/>
      <c r="AA470" s="474"/>
      <c r="AB470" s="290"/>
      <c r="AC470" s="121">
        <f>SUM(AC464:AH469)</f>
        <v>1548083760</v>
      </c>
      <c r="AD470" s="121"/>
      <c r="AE470" s="121"/>
      <c r="AF470" s="121"/>
      <c r="AG470" s="121"/>
      <c r="AH470" s="121"/>
    </row>
    <row r="471" spans="1:35" hidden="1" outlineLevel="1">
      <c r="V471" s="136"/>
      <c r="W471" s="136"/>
      <c r="X471" s="136"/>
      <c r="Y471" s="136"/>
      <c r="Z471" s="136"/>
      <c r="AA471" s="136"/>
      <c r="AB471" s="290"/>
      <c r="AC471" s="136"/>
      <c r="AD471" s="136"/>
      <c r="AE471" s="136"/>
      <c r="AF471" s="136"/>
      <c r="AG471" s="136"/>
      <c r="AH471" s="136"/>
    </row>
    <row r="472" spans="1:35" hidden="1" outlineLevel="1">
      <c r="V472" s="136"/>
      <c r="W472" s="136"/>
      <c r="X472" s="136"/>
      <c r="Y472" s="136"/>
      <c r="Z472" s="136"/>
      <c r="AA472" s="136"/>
      <c r="AB472" s="290"/>
      <c r="AC472" s="136"/>
      <c r="AD472" s="136"/>
      <c r="AE472" s="136"/>
      <c r="AF472" s="136"/>
      <c r="AG472" s="136"/>
      <c r="AH472" s="136"/>
    </row>
    <row r="473" spans="1:35" outlineLevel="1">
      <c r="V473" s="136"/>
      <c r="W473" s="136"/>
      <c r="X473" s="136"/>
      <c r="Y473" s="136"/>
      <c r="Z473" s="136"/>
      <c r="AA473" s="136"/>
      <c r="AB473" s="290"/>
      <c r="AC473" s="136"/>
      <c r="AD473" s="136"/>
      <c r="AE473" s="136"/>
      <c r="AF473" s="136"/>
      <c r="AG473" s="136"/>
      <c r="AH473" s="136"/>
    </row>
    <row r="474" spans="1:35">
      <c r="A474" s="66" t="s">
        <v>656</v>
      </c>
      <c r="B474" s="153"/>
      <c r="C474" s="153"/>
      <c r="D474" s="153"/>
      <c r="E474" s="153"/>
      <c r="F474" s="153"/>
      <c r="G474" s="153"/>
      <c r="H474" s="153"/>
      <c r="I474" s="153"/>
      <c r="J474" s="153"/>
      <c r="K474" s="153"/>
      <c r="L474" s="153"/>
      <c r="M474" s="153"/>
      <c r="N474" s="153"/>
      <c r="O474" s="153"/>
      <c r="P474" s="153"/>
      <c r="Q474" s="153"/>
      <c r="R474" s="157"/>
      <c r="S474" s="102"/>
      <c r="T474" s="157"/>
      <c r="U474" s="153"/>
      <c r="V474" s="123"/>
      <c r="W474" s="123"/>
      <c r="X474" s="123"/>
      <c r="Y474" s="123"/>
      <c r="Z474" s="123"/>
      <c r="AA474" s="123"/>
      <c r="AB474" s="106"/>
      <c r="AC474" s="123"/>
      <c r="AD474" s="123"/>
      <c r="AE474" s="123"/>
      <c r="AF474" s="123"/>
      <c r="AG474" s="123"/>
      <c r="AH474" s="123"/>
    </row>
    <row r="475" spans="1:35" ht="29.25" customHeight="1">
      <c r="B475" s="153"/>
      <c r="C475" s="153"/>
      <c r="D475" s="153"/>
      <c r="E475" s="153"/>
      <c r="F475" s="153"/>
      <c r="G475" s="153"/>
      <c r="H475" s="153"/>
      <c r="I475" s="153"/>
      <c r="J475" s="153"/>
      <c r="K475" s="153"/>
      <c r="L475" s="153"/>
      <c r="M475" s="153"/>
      <c r="N475" s="153"/>
      <c r="O475" s="153"/>
      <c r="P475" s="153"/>
      <c r="Q475" s="153"/>
      <c r="R475" s="157"/>
      <c r="S475" s="102"/>
      <c r="T475" s="157"/>
      <c r="U475" s="467" t="str">
        <f>U458</f>
        <v>9 tháng đầu năm 2014</v>
      </c>
      <c r="V475" s="467"/>
      <c r="W475" s="467"/>
      <c r="X475" s="467"/>
      <c r="Y475" s="467"/>
      <c r="Z475" s="467"/>
      <c r="AA475" s="467"/>
      <c r="AB475" s="466"/>
      <c r="AC475" s="467" t="str">
        <f>AC458</f>
        <v>9 tháng đầu năm 2013</v>
      </c>
      <c r="AD475" s="467"/>
      <c r="AE475" s="467"/>
      <c r="AF475" s="467"/>
      <c r="AG475" s="467"/>
      <c r="AH475" s="467"/>
    </row>
    <row r="476" spans="1:35" ht="15" customHeight="1">
      <c r="B476" s="153"/>
      <c r="C476" s="153"/>
      <c r="D476" s="153"/>
      <c r="E476" s="153"/>
      <c r="F476" s="153"/>
      <c r="G476" s="153"/>
      <c r="H476" s="153"/>
      <c r="I476" s="153"/>
      <c r="J476" s="153"/>
      <c r="K476" s="153"/>
      <c r="L476" s="153"/>
      <c r="M476" s="153"/>
      <c r="N476" s="153"/>
      <c r="O476" s="153"/>
      <c r="P476" s="153"/>
      <c r="Q476" s="153"/>
      <c r="R476" s="157"/>
      <c r="S476" s="102"/>
      <c r="T476" s="157"/>
      <c r="U476" s="462" t="str">
        <f>V174</f>
        <v>VND</v>
      </c>
      <c r="V476" s="462"/>
      <c r="W476" s="462"/>
      <c r="X476" s="462"/>
      <c r="Y476" s="462"/>
      <c r="Z476" s="462"/>
      <c r="AA476" s="462"/>
      <c r="AB476" s="461"/>
      <c r="AC476" s="462" t="str">
        <f>AC459</f>
        <v>VND</v>
      </c>
      <c r="AD476" s="463"/>
      <c r="AE476" s="463"/>
      <c r="AF476" s="463"/>
      <c r="AG476" s="463"/>
      <c r="AH476" s="463"/>
    </row>
    <row r="477" spans="1:35" ht="15" customHeight="1">
      <c r="A477" s="475" t="s">
        <v>657</v>
      </c>
      <c r="D477" s="113"/>
      <c r="E477" s="113"/>
      <c r="F477" s="113"/>
      <c r="G477" s="113"/>
      <c r="H477" s="113"/>
      <c r="I477" s="113"/>
      <c r="J477" s="113"/>
      <c r="K477" s="113"/>
      <c r="L477" s="113"/>
      <c r="M477" s="113"/>
      <c r="N477" s="113"/>
      <c r="O477" s="113"/>
      <c r="P477" s="113"/>
      <c r="Q477" s="113"/>
      <c r="R477" s="115"/>
      <c r="S477" s="286"/>
      <c r="T477" s="101"/>
      <c r="U477" s="464">
        <v>678818601868</v>
      </c>
      <c r="V477" s="464"/>
      <c r="W477" s="464"/>
      <c r="X477" s="464"/>
      <c r="Y477" s="464"/>
      <c r="Z477" s="464"/>
      <c r="AA477" s="464"/>
      <c r="AC477" s="126">
        <v>721662423393</v>
      </c>
      <c r="AD477" s="126"/>
      <c r="AE477" s="126"/>
      <c r="AF477" s="126"/>
      <c r="AG477" s="126"/>
      <c r="AH477" s="126"/>
    </row>
    <row r="478" spans="1:35" ht="15.75" customHeight="1" thickBot="1">
      <c r="A478" s="120"/>
      <c r="B478" s="101"/>
      <c r="C478" s="115"/>
      <c r="D478" s="115"/>
      <c r="E478" s="115"/>
      <c r="F478" s="115"/>
      <c r="G478" s="115"/>
      <c r="H478" s="115"/>
      <c r="I478" s="115"/>
      <c r="J478" s="115"/>
      <c r="K478" s="115"/>
      <c r="L478" s="115"/>
      <c r="M478" s="115"/>
      <c r="N478" s="115"/>
      <c r="O478" s="115"/>
      <c r="P478" s="115"/>
      <c r="Q478" s="113"/>
      <c r="R478" s="115"/>
      <c r="S478" s="115"/>
      <c r="T478" s="101"/>
      <c r="U478" s="465">
        <f>SUBTOTAL(9,U477:AA477)</f>
        <v>678818601868</v>
      </c>
      <c r="V478" s="465"/>
      <c r="W478" s="465"/>
      <c r="X478" s="465"/>
      <c r="Y478" s="465"/>
      <c r="Z478" s="465"/>
      <c r="AA478" s="465"/>
      <c r="AC478" s="121">
        <f>SUBTOTAL(9,AC477:AH477)</f>
        <v>721662423393</v>
      </c>
      <c r="AD478" s="121"/>
      <c r="AE478" s="121"/>
      <c r="AF478" s="121"/>
      <c r="AG478" s="121"/>
      <c r="AH478" s="121"/>
    </row>
    <row r="479" spans="1:35" ht="14.25" thickTop="1">
      <c r="A479" s="120"/>
      <c r="B479" s="101"/>
      <c r="C479" s="115"/>
      <c r="D479" s="115"/>
      <c r="E479" s="115"/>
      <c r="F479" s="115"/>
      <c r="G479" s="115"/>
      <c r="H479" s="115"/>
      <c r="I479" s="115"/>
      <c r="J479" s="115"/>
      <c r="K479" s="115"/>
      <c r="L479" s="115"/>
      <c r="M479" s="115"/>
      <c r="N479" s="115"/>
      <c r="O479" s="115"/>
      <c r="P479" s="115"/>
      <c r="Q479" s="113"/>
      <c r="R479" s="115"/>
      <c r="S479" s="115"/>
      <c r="T479" s="101"/>
      <c r="V479" s="136"/>
      <c r="W479" s="136"/>
      <c r="X479" s="136"/>
      <c r="Y479" s="136"/>
      <c r="Z479" s="136"/>
      <c r="AA479" s="136"/>
      <c r="AC479" s="136"/>
      <c r="AD479" s="136"/>
      <c r="AE479" s="136"/>
      <c r="AF479" s="136"/>
      <c r="AG479" s="136"/>
      <c r="AH479" s="136"/>
    </row>
    <row r="480" spans="1:35">
      <c r="A480" s="120"/>
      <c r="B480" s="101"/>
      <c r="C480" s="115"/>
      <c r="D480" s="115"/>
      <c r="E480" s="115"/>
      <c r="F480" s="115"/>
      <c r="G480" s="115"/>
      <c r="H480" s="115"/>
      <c r="I480" s="115"/>
      <c r="J480" s="115"/>
      <c r="K480" s="115"/>
      <c r="L480" s="115"/>
      <c r="M480" s="115"/>
      <c r="N480" s="115"/>
      <c r="O480" s="115"/>
      <c r="P480" s="115"/>
      <c r="Q480" s="113"/>
      <c r="R480" s="115"/>
      <c r="S480" s="115"/>
      <c r="T480" s="101"/>
      <c r="V480" s="136"/>
      <c r="W480" s="136"/>
      <c r="X480" s="136"/>
      <c r="Y480" s="136"/>
      <c r="Z480" s="136"/>
      <c r="AA480" s="136"/>
      <c r="AC480" s="136"/>
      <c r="AD480" s="136"/>
      <c r="AE480" s="136"/>
      <c r="AF480" s="136"/>
      <c r="AG480" s="136"/>
      <c r="AH480" s="136"/>
    </row>
    <row r="481" spans="1:34">
      <c r="A481" s="66" t="s">
        <v>658</v>
      </c>
      <c r="R481" s="157"/>
      <c r="S481" s="476"/>
      <c r="T481" s="157"/>
      <c r="V481" s="123"/>
      <c r="W481" s="123"/>
      <c r="X481" s="123"/>
      <c r="Y481" s="123"/>
      <c r="Z481" s="123"/>
      <c r="AA481" s="123"/>
      <c r="AB481" s="106"/>
      <c r="AC481" s="123"/>
      <c r="AD481" s="123"/>
      <c r="AE481" s="123"/>
      <c r="AF481" s="123"/>
      <c r="AG481" s="123"/>
      <c r="AH481" s="123"/>
    </row>
    <row r="482" spans="1:34" ht="27" customHeight="1">
      <c r="R482" s="157"/>
      <c r="S482" s="476"/>
      <c r="T482" s="157"/>
      <c r="U482" s="460" t="str">
        <f>U475</f>
        <v>9 tháng đầu năm 2014</v>
      </c>
      <c r="V482" s="460"/>
      <c r="W482" s="460"/>
      <c r="X482" s="460"/>
      <c r="Y482" s="460"/>
      <c r="Z482" s="460"/>
      <c r="AA482" s="460"/>
      <c r="AB482" s="466"/>
      <c r="AC482" s="467" t="str">
        <f>AC475</f>
        <v>9 tháng đầu năm 2013</v>
      </c>
      <c r="AD482" s="467"/>
      <c r="AE482" s="467"/>
      <c r="AF482" s="467"/>
      <c r="AG482" s="467"/>
      <c r="AH482" s="467"/>
    </row>
    <row r="483" spans="1:34" ht="15" customHeight="1">
      <c r="R483" s="157"/>
      <c r="S483" s="476"/>
      <c r="T483" s="157"/>
      <c r="U483" s="123" t="str">
        <f>V174</f>
        <v>VND</v>
      </c>
      <c r="V483" s="123"/>
      <c r="W483" s="123"/>
      <c r="X483" s="123"/>
      <c r="Y483" s="123"/>
      <c r="Z483" s="123"/>
      <c r="AA483" s="123"/>
      <c r="AB483" s="461"/>
      <c r="AC483" s="462" t="str">
        <f>AC476</f>
        <v>VND</v>
      </c>
      <c r="AD483" s="463"/>
      <c r="AE483" s="463"/>
      <c r="AF483" s="463"/>
      <c r="AG483" s="463"/>
      <c r="AH483" s="463"/>
    </row>
    <row r="484" spans="1:34" ht="15" customHeight="1">
      <c r="A484" s="118" t="s">
        <v>659</v>
      </c>
      <c r="R484" s="115"/>
      <c r="S484" s="286"/>
      <c r="T484" s="101"/>
      <c r="U484" s="464">
        <v>1932979679</v>
      </c>
      <c r="V484" s="464"/>
      <c r="W484" s="464"/>
      <c r="X484" s="464"/>
      <c r="Y484" s="464"/>
      <c r="Z484" s="464"/>
      <c r="AA484" s="464"/>
      <c r="AB484" s="290"/>
      <c r="AC484" s="126">
        <v>2405970875</v>
      </c>
      <c r="AD484" s="126"/>
      <c r="AE484" s="126"/>
      <c r="AF484" s="126"/>
      <c r="AG484" s="126"/>
      <c r="AH484" s="126"/>
    </row>
    <row r="485" spans="1:34" s="100" customFormat="1">
      <c r="A485" s="118" t="s">
        <v>660</v>
      </c>
      <c r="R485" s="101"/>
      <c r="S485" s="286"/>
      <c r="T485" s="101"/>
      <c r="U485" s="464">
        <v>0</v>
      </c>
      <c r="V485" s="464"/>
      <c r="W485" s="464"/>
      <c r="X485" s="464"/>
      <c r="Y485" s="464"/>
      <c r="Z485" s="464"/>
      <c r="AA485" s="464"/>
      <c r="AB485" s="290"/>
      <c r="AC485" s="126">
        <v>0</v>
      </c>
      <c r="AD485" s="126"/>
      <c r="AE485" s="126"/>
      <c r="AF485" s="126"/>
      <c r="AG485" s="126"/>
      <c r="AH485" s="126"/>
    </row>
    <row r="486" spans="1:34" s="100" customFormat="1" ht="15.75" customHeight="1" thickBot="1">
      <c r="A486" s="120"/>
      <c r="B486" s="101"/>
      <c r="C486" s="101"/>
      <c r="D486" s="101"/>
      <c r="E486" s="101"/>
      <c r="F486" s="101"/>
      <c r="G486" s="101"/>
      <c r="H486" s="101"/>
      <c r="I486" s="101"/>
      <c r="J486" s="101"/>
      <c r="K486" s="101"/>
      <c r="R486" s="101"/>
      <c r="S486" s="101"/>
      <c r="T486" s="101"/>
      <c r="U486" s="465">
        <f>SUBTOTAL(9,U484:AA485)</f>
        <v>1932979679</v>
      </c>
      <c r="V486" s="465"/>
      <c r="W486" s="465"/>
      <c r="X486" s="465"/>
      <c r="Y486" s="465"/>
      <c r="Z486" s="465"/>
      <c r="AA486" s="465"/>
      <c r="AC486" s="121">
        <f>SUBTOTAL(9,AC484:AH485)</f>
        <v>2405970875</v>
      </c>
      <c r="AD486" s="121"/>
      <c r="AE486" s="121"/>
      <c r="AF486" s="121"/>
      <c r="AG486" s="121"/>
      <c r="AH486" s="121"/>
    </row>
    <row r="487" spans="1:34" s="100" customFormat="1" ht="15.75" customHeight="1" thickTop="1">
      <c r="A487" s="120"/>
      <c r="B487" s="101"/>
      <c r="C487" s="101"/>
      <c r="D487" s="101"/>
      <c r="E487" s="101"/>
      <c r="F487" s="101"/>
      <c r="G487" s="101"/>
      <c r="H487" s="101"/>
      <c r="I487" s="101"/>
      <c r="J487" s="101"/>
      <c r="K487" s="101"/>
      <c r="R487" s="101"/>
      <c r="S487" s="101"/>
      <c r="T487" s="101"/>
      <c r="U487" s="468"/>
      <c r="V487" s="468"/>
      <c r="W487" s="468"/>
      <c r="X487" s="468"/>
      <c r="Y487" s="468"/>
      <c r="Z487" s="468"/>
      <c r="AA487" s="468"/>
      <c r="AC487" s="136"/>
      <c r="AD487" s="136"/>
      <c r="AE487" s="136"/>
      <c r="AF487" s="136"/>
      <c r="AG487" s="136"/>
      <c r="AH487" s="136"/>
    </row>
    <row r="488" spans="1:34" s="100" customFormat="1" ht="15.75" customHeight="1">
      <c r="A488" s="120"/>
      <c r="B488" s="101"/>
      <c r="C488" s="101"/>
      <c r="D488" s="101"/>
      <c r="E488" s="101"/>
      <c r="F488" s="101"/>
      <c r="G488" s="101"/>
      <c r="H488" s="101"/>
      <c r="I488" s="101"/>
      <c r="J488" s="101"/>
      <c r="K488" s="101"/>
      <c r="R488" s="101"/>
      <c r="S488" s="101"/>
      <c r="T488" s="101"/>
      <c r="U488" s="468"/>
      <c r="V488" s="468"/>
      <c r="W488" s="468"/>
      <c r="X488" s="468"/>
      <c r="Y488" s="468"/>
      <c r="Z488" s="468"/>
      <c r="AA488" s="468"/>
      <c r="AC488" s="136"/>
      <c r="AD488" s="136"/>
      <c r="AE488" s="136"/>
      <c r="AF488" s="136"/>
      <c r="AG488" s="136"/>
      <c r="AH488" s="136"/>
    </row>
    <row r="489" spans="1:34">
      <c r="A489" s="66" t="s">
        <v>661</v>
      </c>
      <c r="B489" s="153"/>
      <c r="C489" s="153"/>
      <c r="D489" s="153"/>
      <c r="E489" s="153"/>
      <c r="F489" s="153"/>
      <c r="G489" s="153"/>
      <c r="H489" s="153"/>
      <c r="I489" s="153"/>
      <c r="J489" s="153"/>
      <c r="K489" s="153"/>
      <c r="L489" s="153"/>
      <c r="M489" s="153"/>
      <c r="N489" s="153"/>
      <c r="O489" s="153"/>
      <c r="P489" s="153"/>
      <c r="Q489" s="101"/>
      <c r="R489" s="157"/>
      <c r="S489" s="476"/>
      <c r="T489" s="157"/>
      <c r="V489" s="123"/>
      <c r="W489" s="123"/>
      <c r="X489" s="123"/>
      <c r="Y489" s="123"/>
      <c r="Z489" s="123"/>
      <c r="AA489" s="123"/>
      <c r="AB489" s="106"/>
      <c r="AC489" s="123"/>
      <c r="AD489" s="123"/>
      <c r="AE489" s="123"/>
      <c r="AF489" s="123"/>
      <c r="AG489" s="123"/>
      <c r="AH489" s="123"/>
    </row>
    <row r="490" spans="1:34" ht="28.5" customHeight="1">
      <c r="B490" s="153"/>
      <c r="C490" s="153"/>
      <c r="D490" s="153"/>
      <c r="E490" s="153"/>
      <c r="F490" s="153"/>
      <c r="G490" s="153"/>
      <c r="H490" s="153"/>
      <c r="I490" s="153"/>
      <c r="J490" s="153"/>
      <c r="K490" s="153"/>
      <c r="L490" s="153"/>
      <c r="M490" s="153"/>
      <c r="N490" s="153"/>
      <c r="O490" s="153"/>
      <c r="P490" s="153"/>
      <c r="Q490" s="101"/>
      <c r="R490" s="157"/>
      <c r="S490" s="476"/>
      <c r="T490" s="157"/>
      <c r="U490" s="460" t="str">
        <f>U475</f>
        <v>9 tháng đầu năm 2014</v>
      </c>
      <c r="V490" s="460"/>
      <c r="W490" s="460"/>
      <c r="X490" s="460"/>
      <c r="Y490" s="460"/>
      <c r="Z490" s="460"/>
      <c r="AA490" s="460"/>
      <c r="AB490" s="477"/>
      <c r="AC490" s="460" t="str">
        <f>AC475</f>
        <v>9 tháng đầu năm 2013</v>
      </c>
      <c r="AD490" s="460"/>
      <c r="AE490" s="460"/>
      <c r="AF490" s="460"/>
      <c r="AG490" s="460"/>
      <c r="AH490" s="460"/>
    </row>
    <row r="491" spans="1:34" ht="15" customHeight="1">
      <c r="B491" s="153"/>
      <c r="C491" s="153"/>
      <c r="D491" s="153"/>
      <c r="E491" s="153"/>
      <c r="F491" s="153"/>
      <c r="G491" s="153"/>
      <c r="H491" s="153"/>
      <c r="I491" s="153"/>
      <c r="J491" s="153"/>
      <c r="K491" s="153"/>
      <c r="L491" s="153"/>
      <c r="M491" s="153"/>
      <c r="N491" s="153"/>
      <c r="O491" s="153"/>
      <c r="P491" s="153"/>
      <c r="Q491" s="101"/>
      <c r="R491" s="157"/>
      <c r="S491" s="476"/>
      <c r="T491" s="157"/>
      <c r="U491" s="123" t="str">
        <f>V174</f>
        <v>VND</v>
      </c>
      <c r="V491" s="123"/>
      <c r="W491" s="123"/>
      <c r="X491" s="123"/>
      <c r="Y491" s="123"/>
      <c r="Z491" s="123"/>
      <c r="AA491" s="123"/>
      <c r="AB491" s="469"/>
      <c r="AC491" s="123" t="str">
        <f>AC476</f>
        <v>VND</v>
      </c>
      <c r="AD491" s="275"/>
      <c r="AE491" s="275"/>
      <c r="AF491" s="275"/>
      <c r="AG491" s="275"/>
      <c r="AH491" s="275"/>
    </row>
    <row r="492" spans="1:34" ht="15" customHeight="1">
      <c r="A492" s="478" t="s">
        <v>662</v>
      </c>
      <c r="D492" s="113"/>
      <c r="E492" s="113"/>
      <c r="F492" s="113"/>
      <c r="G492" s="113"/>
      <c r="H492" s="113"/>
      <c r="I492" s="113"/>
      <c r="J492" s="113"/>
      <c r="K492" s="113"/>
      <c r="L492" s="113"/>
      <c r="M492" s="113"/>
      <c r="N492" s="113"/>
      <c r="O492" s="113"/>
      <c r="P492" s="113"/>
      <c r="Q492" s="115"/>
      <c r="R492" s="115"/>
      <c r="S492" s="286"/>
      <c r="T492" s="101"/>
      <c r="U492" s="464">
        <f>453752000+2205000</f>
        <v>455957000</v>
      </c>
      <c r="V492" s="464"/>
      <c r="W492" s="464"/>
      <c r="X492" s="464"/>
      <c r="Y492" s="464"/>
      <c r="Z492" s="464"/>
      <c r="AA492" s="464"/>
      <c r="AC492" s="126">
        <v>472212726</v>
      </c>
      <c r="AD492" s="126"/>
      <c r="AE492" s="126"/>
      <c r="AF492" s="126"/>
      <c r="AG492" s="126"/>
      <c r="AH492" s="126"/>
    </row>
    <row r="493" spans="1:34" ht="15" customHeight="1">
      <c r="A493" s="478" t="s">
        <v>663</v>
      </c>
      <c r="D493" s="113"/>
      <c r="E493" s="113"/>
      <c r="F493" s="113"/>
      <c r="G493" s="113"/>
      <c r="H493" s="113"/>
      <c r="I493" s="113"/>
      <c r="J493" s="113"/>
      <c r="K493" s="113"/>
      <c r="L493" s="113"/>
      <c r="M493" s="113"/>
      <c r="N493" s="113"/>
      <c r="O493" s="113"/>
      <c r="P493" s="113"/>
      <c r="Q493" s="115"/>
      <c r="R493" s="115"/>
      <c r="S493" s="286"/>
      <c r="T493" s="101"/>
      <c r="U493" s="464">
        <f>3708517486+1959252603</f>
        <v>5667770089</v>
      </c>
      <c r="V493" s="464"/>
      <c r="W493" s="464"/>
      <c r="X493" s="464"/>
      <c r="Y493" s="464"/>
      <c r="Z493" s="464"/>
      <c r="AA493" s="464"/>
      <c r="AB493" s="101"/>
      <c r="AC493" s="126">
        <v>7453135070</v>
      </c>
      <c r="AD493" s="126"/>
      <c r="AE493" s="126"/>
      <c r="AF493" s="126"/>
      <c r="AG493" s="126"/>
      <c r="AH493" s="126"/>
    </row>
    <row r="494" spans="1:34" s="100" customFormat="1" ht="15" customHeight="1">
      <c r="A494" s="478" t="s">
        <v>664</v>
      </c>
      <c r="Q494" s="101"/>
      <c r="R494" s="101"/>
      <c r="S494" s="286"/>
      <c r="T494" s="101"/>
      <c r="U494" s="464">
        <f>39644442+19822221</f>
        <v>59466663</v>
      </c>
      <c r="V494" s="464"/>
      <c r="W494" s="464"/>
      <c r="X494" s="464"/>
      <c r="Y494" s="464"/>
      <c r="Z494" s="464"/>
      <c r="AA494" s="464"/>
      <c r="AB494" s="101"/>
      <c r="AC494" s="126">
        <v>46188168</v>
      </c>
      <c r="AD494" s="126"/>
      <c r="AE494" s="126"/>
      <c r="AF494" s="126"/>
      <c r="AG494" s="126"/>
      <c r="AH494" s="126"/>
    </row>
    <row r="495" spans="1:34" ht="15" customHeight="1">
      <c r="A495" s="478" t="s">
        <v>665</v>
      </c>
      <c r="Q495" s="101"/>
      <c r="R495" s="101"/>
      <c r="S495" s="286"/>
      <c r="T495" s="101"/>
      <c r="U495" s="464">
        <f>5615522963+2911900549</f>
        <v>8527423512</v>
      </c>
      <c r="V495" s="464"/>
      <c r="W495" s="464"/>
      <c r="X495" s="464"/>
      <c r="Y495" s="464"/>
      <c r="Z495" s="464"/>
      <c r="AA495" s="464"/>
      <c r="AB495" s="101"/>
      <c r="AC495" s="126">
        <v>6766216803</v>
      </c>
      <c r="AD495" s="126"/>
      <c r="AE495" s="126"/>
      <c r="AF495" s="126"/>
      <c r="AG495" s="126"/>
      <c r="AH495" s="126"/>
    </row>
    <row r="496" spans="1:34" ht="15" customHeight="1">
      <c r="A496" s="478" t="s">
        <v>666</v>
      </c>
      <c r="Q496" s="101"/>
      <c r="R496" s="101"/>
      <c r="S496" s="286"/>
      <c r="T496" s="101"/>
      <c r="U496" s="464">
        <f>1516145943+831197322</f>
        <v>2347343265</v>
      </c>
      <c r="V496" s="464"/>
      <c r="W496" s="464"/>
      <c r="X496" s="464"/>
      <c r="Y496" s="464"/>
      <c r="Z496" s="464"/>
      <c r="AA496" s="464"/>
      <c r="AC496" s="126">
        <v>2220854690</v>
      </c>
      <c r="AD496" s="126"/>
      <c r="AE496" s="126"/>
      <c r="AF496" s="126"/>
      <c r="AG496" s="126"/>
      <c r="AH496" s="126"/>
    </row>
    <row r="497" spans="1:34" ht="15.75" customHeight="1" thickBot="1">
      <c r="A497" s="120"/>
      <c r="B497" s="101"/>
      <c r="C497" s="101"/>
      <c r="D497" s="115"/>
      <c r="E497" s="115"/>
      <c r="F497" s="115"/>
      <c r="G497" s="115"/>
      <c r="H497" s="115"/>
      <c r="I497" s="115"/>
      <c r="J497" s="113"/>
      <c r="K497" s="113"/>
      <c r="L497" s="113"/>
      <c r="M497" s="113"/>
      <c r="N497" s="113"/>
      <c r="O497" s="113"/>
      <c r="P497" s="113"/>
      <c r="Q497" s="115"/>
      <c r="R497" s="115"/>
      <c r="S497" s="286"/>
      <c r="T497" s="101"/>
      <c r="U497" s="465">
        <f>SUBTOTAL(9,U492:AA496)</f>
        <v>17057960529</v>
      </c>
      <c r="V497" s="465"/>
      <c r="W497" s="465"/>
      <c r="X497" s="465"/>
      <c r="Y497" s="465"/>
      <c r="Z497" s="465"/>
      <c r="AA497" s="465"/>
      <c r="AC497" s="121">
        <f>SUBTOTAL(9,AC492:AH496)</f>
        <v>16958607457</v>
      </c>
      <c r="AD497" s="121"/>
      <c r="AE497" s="121"/>
      <c r="AF497" s="121"/>
      <c r="AG497" s="121"/>
      <c r="AH497" s="121"/>
    </row>
    <row r="498" spans="1:34" ht="15.75" customHeight="1" thickTop="1">
      <c r="A498" s="120"/>
      <c r="B498" s="101"/>
      <c r="C498" s="101"/>
      <c r="D498" s="115"/>
      <c r="E498" s="115"/>
      <c r="F498" s="115"/>
      <c r="G498" s="115"/>
      <c r="H498" s="115"/>
      <c r="I498" s="115"/>
      <c r="J498" s="113"/>
      <c r="K498" s="113"/>
      <c r="L498" s="113"/>
      <c r="M498" s="113"/>
      <c r="N498" s="113"/>
      <c r="O498" s="113"/>
      <c r="P498" s="113"/>
      <c r="Q498" s="115"/>
      <c r="R498" s="115"/>
      <c r="S498" s="286"/>
      <c r="T498" s="101"/>
      <c r="U498" s="468"/>
      <c r="V498" s="468"/>
      <c r="W498" s="468"/>
      <c r="X498" s="468"/>
      <c r="Y498" s="468"/>
      <c r="Z498" s="468"/>
      <c r="AA498" s="468"/>
      <c r="AC498" s="136"/>
      <c r="AD498" s="136"/>
      <c r="AE498" s="136"/>
      <c r="AF498" s="136"/>
      <c r="AG498" s="136"/>
      <c r="AH498" s="136"/>
    </row>
    <row r="499" spans="1:34" ht="15" customHeight="1">
      <c r="A499" s="66" t="s">
        <v>667</v>
      </c>
      <c r="B499" s="153"/>
      <c r="C499" s="153"/>
      <c r="D499" s="153"/>
      <c r="E499" s="153"/>
      <c r="F499" s="153"/>
      <c r="G499" s="153"/>
      <c r="H499" s="153"/>
      <c r="I499" s="153"/>
      <c r="J499" s="153"/>
      <c r="K499" s="153"/>
      <c r="L499" s="153"/>
      <c r="M499" s="153"/>
      <c r="N499" s="153"/>
      <c r="O499" s="153"/>
      <c r="P499" s="153"/>
      <c r="Q499" s="101"/>
      <c r="R499" s="157"/>
      <c r="S499" s="476"/>
      <c r="T499" s="157"/>
      <c r="V499" s="123"/>
      <c r="W499" s="123"/>
      <c r="X499" s="123"/>
      <c r="Y499" s="123"/>
      <c r="Z499" s="123"/>
      <c r="AA499" s="123"/>
      <c r="AB499" s="106"/>
      <c r="AC499" s="123"/>
      <c r="AD499" s="123"/>
      <c r="AE499" s="123"/>
      <c r="AF499" s="123"/>
      <c r="AG499" s="123"/>
      <c r="AH499" s="123"/>
    </row>
    <row r="500" spans="1:34" ht="28.5" customHeight="1">
      <c r="B500" s="153"/>
      <c r="C500" s="153"/>
      <c r="D500" s="153"/>
      <c r="E500" s="153"/>
      <c r="F500" s="153"/>
      <c r="G500" s="153"/>
      <c r="H500" s="153"/>
      <c r="I500" s="153"/>
      <c r="J500" s="153"/>
      <c r="K500" s="153"/>
      <c r="L500" s="153"/>
      <c r="M500" s="153"/>
      <c r="N500" s="153"/>
      <c r="O500" s="153"/>
      <c r="P500" s="153"/>
      <c r="Q500" s="101"/>
      <c r="R500" s="157"/>
      <c r="S500" s="476"/>
      <c r="T500" s="157"/>
      <c r="U500" s="467" t="str">
        <f>U490</f>
        <v>9 tháng đầu năm 2014</v>
      </c>
      <c r="V500" s="467"/>
      <c r="W500" s="467"/>
      <c r="X500" s="467"/>
      <c r="Y500" s="467"/>
      <c r="Z500" s="467"/>
      <c r="AA500" s="467"/>
      <c r="AB500" s="466"/>
      <c r="AC500" s="467" t="str">
        <f>AC490</f>
        <v>9 tháng đầu năm 2013</v>
      </c>
      <c r="AD500" s="467"/>
      <c r="AE500" s="467"/>
      <c r="AF500" s="467"/>
      <c r="AG500" s="467"/>
      <c r="AH500" s="467"/>
    </row>
    <row r="501" spans="1:34" ht="15" customHeight="1">
      <c r="B501" s="153"/>
      <c r="C501" s="153"/>
      <c r="D501" s="153"/>
      <c r="E501" s="153"/>
      <c r="F501" s="153"/>
      <c r="G501" s="153"/>
      <c r="H501" s="153"/>
      <c r="I501" s="153"/>
      <c r="J501" s="153"/>
      <c r="K501" s="153"/>
      <c r="L501" s="153"/>
      <c r="M501" s="153"/>
      <c r="N501" s="153"/>
      <c r="O501" s="153"/>
      <c r="P501" s="153"/>
      <c r="Q501" s="101"/>
      <c r="R501" s="157"/>
      <c r="S501" s="476"/>
      <c r="T501" s="157"/>
      <c r="U501" s="462" t="str">
        <f>V174</f>
        <v>VND</v>
      </c>
      <c r="V501" s="462"/>
      <c r="W501" s="462"/>
      <c r="X501" s="462"/>
      <c r="Y501" s="462"/>
      <c r="Z501" s="462"/>
      <c r="AA501" s="462"/>
      <c r="AB501" s="461"/>
      <c r="AC501" s="462" t="str">
        <f>AC491</f>
        <v>VND</v>
      </c>
      <c r="AD501" s="463"/>
      <c r="AE501" s="463"/>
      <c r="AF501" s="463"/>
      <c r="AG501" s="463"/>
      <c r="AH501" s="463"/>
    </row>
    <row r="502" spans="1:34" ht="15" customHeight="1">
      <c r="A502" s="478" t="s">
        <v>662</v>
      </c>
      <c r="D502" s="113"/>
      <c r="E502" s="113"/>
      <c r="F502" s="113"/>
      <c r="G502" s="113"/>
      <c r="H502" s="113"/>
      <c r="I502" s="113"/>
      <c r="J502" s="113"/>
      <c r="K502" s="113"/>
      <c r="L502" s="113"/>
      <c r="M502" s="113"/>
      <c r="N502" s="113"/>
      <c r="O502" s="113"/>
      <c r="P502" s="113"/>
      <c r="Q502" s="115"/>
      <c r="R502" s="115"/>
      <c r="S502" s="286"/>
      <c r="T502" s="101"/>
      <c r="U502" s="464">
        <f>593247792+86195742+112272202</f>
        <v>791715736</v>
      </c>
      <c r="V502" s="464"/>
      <c r="W502" s="464"/>
      <c r="X502" s="464"/>
      <c r="Y502" s="464"/>
      <c r="Z502" s="464"/>
      <c r="AA502" s="464"/>
      <c r="AC502" s="126">
        <v>690618031</v>
      </c>
      <c r="AD502" s="126"/>
      <c r="AE502" s="126"/>
      <c r="AF502" s="126"/>
      <c r="AG502" s="126"/>
      <c r="AH502" s="126"/>
    </row>
    <row r="503" spans="1:34" ht="15" customHeight="1">
      <c r="A503" s="478" t="s">
        <v>663</v>
      </c>
      <c r="D503" s="113"/>
      <c r="E503" s="113"/>
      <c r="F503" s="113"/>
      <c r="G503" s="113"/>
      <c r="H503" s="113"/>
      <c r="I503" s="113"/>
      <c r="J503" s="113"/>
      <c r="K503" s="113"/>
      <c r="L503" s="113"/>
      <c r="M503" s="113"/>
      <c r="N503" s="113"/>
      <c r="O503" s="113"/>
      <c r="P503" s="113"/>
      <c r="Q503" s="115"/>
      <c r="R503" s="115"/>
      <c r="S503" s="286"/>
      <c r="T503" s="101"/>
      <c r="U503" s="464">
        <f>3299266796+1833977126</f>
        <v>5133243922</v>
      </c>
      <c r="V503" s="464"/>
      <c r="W503" s="464"/>
      <c r="X503" s="464"/>
      <c r="Y503" s="464"/>
      <c r="Z503" s="464"/>
      <c r="AA503" s="464"/>
      <c r="AB503" s="101"/>
      <c r="AC503" s="126">
        <v>4361895974</v>
      </c>
      <c r="AD503" s="126"/>
      <c r="AE503" s="126"/>
      <c r="AF503" s="126"/>
      <c r="AG503" s="126"/>
      <c r="AH503" s="126"/>
    </row>
    <row r="504" spans="1:34" s="100" customFormat="1" ht="15" customHeight="1">
      <c r="A504" s="478" t="s">
        <v>668</v>
      </c>
      <c r="Q504" s="101"/>
      <c r="R504" s="101"/>
      <c r="S504" s="286"/>
      <c r="T504" s="101"/>
      <c r="U504" s="464">
        <f>122739042+61369521</f>
        <v>184108563</v>
      </c>
      <c r="V504" s="464"/>
      <c r="W504" s="464"/>
      <c r="X504" s="464"/>
      <c r="Y504" s="464"/>
      <c r="Z504" s="464"/>
      <c r="AA504" s="464"/>
      <c r="AB504" s="101"/>
      <c r="AC504" s="126">
        <v>208016919</v>
      </c>
      <c r="AD504" s="126"/>
      <c r="AE504" s="126"/>
      <c r="AF504" s="126"/>
      <c r="AG504" s="126"/>
      <c r="AH504" s="126"/>
    </row>
    <row r="505" spans="1:34" s="100" customFormat="1" ht="15" customHeight="1">
      <c r="A505" s="478" t="s">
        <v>669</v>
      </c>
      <c r="Q505" s="101"/>
      <c r="R505" s="101"/>
      <c r="S505" s="286"/>
      <c r="T505" s="101"/>
      <c r="U505" s="464">
        <f>2487781003+5493660040</f>
        <v>7981441043</v>
      </c>
      <c r="V505" s="464"/>
      <c r="W505" s="464"/>
      <c r="X505" s="464"/>
      <c r="Y505" s="464"/>
      <c r="Z505" s="464"/>
      <c r="AA505" s="464"/>
      <c r="AB505" s="101"/>
      <c r="AC505" s="126">
        <v>1345574770</v>
      </c>
      <c r="AD505" s="126"/>
      <c r="AE505" s="126"/>
      <c r="AF505" s="126"/>
      <c r="AG505" s="126"/>
      <c r="AH505" s="126"/>
    </row>
    <row r="506" spans="1:34" ht="15" customHeight="1">
      <c r="A506" s="478" t="s">
        <v>665</v>
      </c>
      <c r="Q506" s="101"/>
      <c r="R506" s="101"/>
      <c r="S506" s="286"/>
      <c r="T506" s="101"/>
      <c r="U506" s="464">
        <f>680025860+115238927+52560909+292450476-72184925</f>
        <v>1068091247</v>
      </c>
      <c r="V506" s="464"/>
      <c r="W506" s="464"/>
      <c r="X506" s="464"/>
      <c r="Y506" s="464"/>
      <c r="Z506" s="464"/>
      <c r="AA506" s="464"/>
      <c r="AB506" s="101"/>
      <c r="AC506" s="126">
        <v>1419509780</v>
      </c>
      <c r="AD506" s="126"/>
      <c r="AE506" s="126"/>
      <c r="AF506" s="126"/>
      <c r="AG506" s="126"/>
      <c r="AH506" s="126"/>
    </row>
    <row r="507" spans="1:34" ht="15" customHeight="1">
      <c r="A507" s="478" t="s">
        <v>666</v>
      </c>
      <c r="Q507" s="101"/>
      <c r="R507" s="101"/>
      <c r="S507" s="286"/>
      <c r="T507" s="101"/>
      <c r="U507" s="464">
        <f>914648978+197831040+53779750+519610173</f>
        <v>1685869941</v>
      </c>
      <c r="V507" s="464"/>
      <c r="W507" s="464"/>
      <c r="X507" s="464"/>
      <c r="Y507" s="464"/>
      <c r="Z507" s="464"/>
      <c r="AA507" s="464"/>
      <c r="AC507" s="126">
        <v>2439486068</v>
      </c>
      <c r="AD507" s="126"/>
      <c r="AE507" s="126"/>
      <c r="AF507" s="126"/>
      <c r="AG507" s="126"/>
      <c r="AH507" s="126"/>
    </row>
    <row r="508" spans="1:34" ht="15.75" customHeight="1" thickBot="1">
      <c r="A508" s="120"/>
      <c r="B508" s="101"/>
      <c r="C508" s="101"/>
      <c r="D508" s="115"/>
      <c r="E508" s="115"/>
      <c r="F508" s="115"/>
      <c r="G508" s="115"/>
      <c r="H508" s="115"/>
      <c r="I508" s="115"/>
      <c r="J508" s="113"/>
      <c r="K508" s="113"/>
      <c r="L508" s="113"/>
      <c r="M508" s="113"/>
      <c r="N508" s="113"/>
      <c r="O508" s="113"/>
      <c r="P508" s="113"/>
      <c r="Q508" s="115"/>
      <c r="R508" s="115"/>
      <c r="S508" s="286"/>
      <c r="T508" s="101"/>
      <c r="U508" s="465">
        <f>SUBTOTAL(9,U502:AA507)</f>
        <v>16844470452</v>
      </c>
      <c r="V508" s="465"/>
      <c r="W508" s="465"/>
      <c r="X508" s="465"/>
      <c r="Y508" s="465"/>
      <c r="Z508" s="465"/>
      <c r="AA508" s="465"/>
      <c r="AC508" s="121">
        <f>SUBTOTAL(9,AC502:AH507)</f>
        <v>10465101542</v>
      </c>
      <c r="AD508" s="121"/>
      <c r="AE508" s="121"/>
      <c r="AF508" s="121"/>
      <c r="AG508" s="121"/>
      <c r="AH508" s="121"/>
    </row>
    <row r="509" spans="1:34" ht="15.75" customHeight="1" thickTop="1">
      <c r="A509" s="120"/>
      <c r="B509" s="101"/>
      <c r="C509" s="101"/>
      <c r="D509" s="115"/>
      <c r="E509" s="115"/>
      <c r="F509" s="115"/>
      <c r="G509" s="115"/>
      <c r="H509" s="115"/>
      <c r="I509" s="115"/>
      <c r="J509" s="113"/>
      <c r="K509" s="113"/>
      <c r="L509" s="113"/>
      <c r="M509" s="113"/>
      <c r="N509" s="113"/>
      <c r="O509" s="113"/>
      <c r="P509" s="113"/>
      <c r="Q509" s="115"/>
      <c r="R509" s="115"/>
      <c r="S509" s="286"/>
      <c r="T509" s="101"/>
      <c r="U509" s="468"/>
      <c r="V509" s="468"/>
      <c r="W509" s="468"/>
      <c r="X509" s="468"/>
      <c r="Y509" s="468"/>
      <c r="Z509" s="468"/>
      <c r="AA509" s="468"/>
      <c r="AC509" s="136"/>
      <c r="AD509" s="136"/>
      <c r="AE509" s="136"/>
      <c r="AF509" s="136"/>
      <c r="AG509" s="136"/>
      <c r="AH509" s="136"/>
    </row>
    <row r="510" spans="1:34">
      <c r="A510" s="66" t="s">
        <v>670</v>
      </c>
      <c r="B510" s="153"/>
      <c r="C510" s="153"/>
      <c r="D510" s="153"/>
      <c r="E510" s="153"/>
      <c r="F510" s="153"/>
      <c r="G510" s="153"/>
      <c r="H510" s="153"/>
      <c r="I510" s="153"/>
      <c r="J510" s="153"/>
      <c r="K510" s="153"/>
      <c r="L510" s="153"/>
      <c r="M510" s="153"/>
      <c r="N510" s="153"/>
      <c r="O510" s="153"/>
      <c r="P510" s="153"/>
      <c r="Q510" s="101"/>
      <c r="R510" s="157"/>
      <c r="S510" s="476"/>
      <c r="T510" s="157"/>
      <c r="V510" s="123"/>
      <c r="W510" s="123"/>
      <c r="X510" s="123"/>
      <c r="Y510" s="123"/>
      <c r="Z510" s="123"/>
      <c r="AA510" s="123"/>
      <c r="AB510" s="106"/>
      <c r="AC510" s="123"/>
      <c r="AD510" s="123"/>
      <c r="AE510" s="123"/>
      <c r="AF510" s="123"/>
      <c r="AG510" s="123"/>
      <c r="AH510" s="123"/>
    </row>
    <row r="511" spans="1:34" ht="32.25" customHeight="1">
      <c r="B511" s="153"/>
      <c r="C511" s="153"/>
      <c r="D511" s="153"/>
      <c r="E511" s="153"/>
      <c r="F511" s="153"/>
      <c r="G511" s="153"/>
      <c r="H511" s="153"/>
      <c r="I511" s="153"/>
      <c r="J511" s="153"/>
      <c r="K511" s="153"/>
      <c r="L511" s="153"/>
      <c r="M511" s="153"/>
      <c r="N511" s="153"/>
      <c r="O511" s="153"/>
      <c r="P511" s="153"/>
      <c r="Q511" s="101"/>
      <c r="R511" s="157"/>
      <c r="S511" s="476"/>
      <c r="T511" s="157"/>
      <c r="U511" s="460" t="str">
        <f>U500</f>
        <v>9 tháng đầu năm 2014</v>
      </c>
      <c r="V511" s="460"/>
      <c r="W511" s="460"/>
      <c r="X511" s="460"/>
      <c r="Y511" s="460"/>
      <c r="Z511" s="460"/>
      <c r="AA511" s="460"/>
      <c r="AB511" s="466"/>
      <c r="AC511" s="467" t="str">
        <f>AC500</f>
        <v>9 tháng đầu năm 2013</v>
      </c>
      <c r="AD511" s="467"/>
      <c r="AE511" s="467"/>
      <c r="AF511" s="467"/>
      <c r="AG511" s="467"/>
      <c r="AH511" s="467"/>
    </row>
    <row r="512" spans="1:34" ht="15" customHeight="1">
      <c r="B512" s="153"/>
      <c r="C512" s="153"/>
      <c r="D512" s="153"/>
      <c r="E512" s="153"/>
      <c r="F512" s="153"/>
      <c r="G512" s="153"/>
      <c r="H512" s="153"/>
      <c r="I512" s="153"/>
      <c r="J512" s="153"/>
      <c r="K512" s="153"/>
      <c r="L512" s="153"/>
      <c r="M512" s="153"/>
      <c r="N512" s="153"/>
      <c r="O512" s="153"/>
      <c r="P512" s="153"/>
      <c r="Q512" s="101"/>
      <c r="R512" s="157"/>
      <c r="S512" s="476"/>
      <c r="T512" s="157"/>
      <c r="U512" s="462" t="str">
        <f>V174</f>
        <v>VND</v>
      </c>
      <c r="V512" s="462"/>
      <c r="W512" s="462"/>
      <c r="X512" s="462"/>
      <c r="Y512" s="462"/>
      <c r="Z512" s="462"/>
      <c r="AA512" s="462"/>
      <c r="AB512" s="466"/>
      <c r="AC512" s="462" t="str">
        <f>AC501</f>
        <v>VND</v>
      </c>
      <c r="AD512" s="463"/>
      <c r="AE512" s="463"/>
      <c r="AF512" s="463"/>
      <c r="AG512" s="463"/>
      <c r="AH512" s="463"/>
    </row>
    <row r="513" spans="1:34" ht="15" customHeight="1">
      <c r="A513" s="112" t="s">
        <v>671</v>
      </c>
      <c r="D513" s="113"/>
      <c r="E513" s="113"/>
      <c r="F513" s="113"/>
      <c r="G513" s="113"/>
      <c r="H513" s="113"/>
      <c r="I513" s="113"/>
      <c r="J513" s="113"/>
      <c r="K513" s="113"/>
      <c r="L513" s="113"/>
      <c r="M513" s="113"/>
      <c r="N513" s="113"/>
      <c r="O513" s="113"/>
      <c r="P513" s="113"/>
      <c r="Q513" s="115"/>
      <c r="R513" s="115"/>
      <c r="S513" s="286"/>
      <c r="T513" s="101"/>
      <c r="U513" s="464">
        <f>7015527776+4951915305</f>
        <v>11967443081</v>
      </c>
      <c r="V513" s="464"/>
      <c r="W513" s="464"/>
      <c r="X513" s="464"/>
      <c r="Y513" s="464"/>
      <c r="Z513" s="464"/>
      <c r="AA513" s="464"/>
      <c r="AC513" s="464">
        <v>16745629470</v>
      </c>
      <c r="AD513" s="464"/>
      <c r="AE513" s="464"/>
      <c r="AF513" s="464"/>
      <c r="AG513" s="464"/>
      <c r="AH513" s="464"/>
    </row>
    <row r="514" spans="1:34" ht="15" customHeight="1">
      <c r="A514" s="118" t="s">
        <v>672</v>
      </c>
      <c r="Q514" s="101"/>
      <c r="R514" s="101"/>
      <c r="S514" s="286"/>
      <c r="T514" s="101"/>
      <c r="U514" s="464">
        <v>0</v>
      </c>
      <c r="V514" s="464"/>
      <c r="W514" s="464"/>
      <c r="X514" s="464"/>
      <c r="Y514" s="464"/>
      <c r="Z514" s="464"/>
      <c r="AA514" s="464"/>
      <c r="AB514" s="101"/>
      <c r="AC514" s="464">
        <v>0</v>
      </c>
      <c r="AD514" s="464"/>
      <c r="AE514" s="464"/>
      <c r="AF514" s="464"/>
      <c r="AG514" s="464"/>
      <c r="AH514" s="464"/>
    </row>
    <row r="515" spans="1:34" ht="15" customHeight="1">
      <c r="A515" s="118" t="s">
        <v>451</v>
      </c>
      <c r="Q515" s="101"/>
      <c r="R515" s="101"/>
      <c r="S515" s="286"/>
      <c r="T515" s="101"/>
      <c r="U515" s="464">
        <f>405005750+1913328265+2129798441</f>
        <v>4448132456</v>
      </c>
      <c r="V515" s="464"/>
      <c r="W515" s="464"/>
      <c r="X515" s="464"/>
      <c r="Y515" s="464"/>
      <c r="Z515" s="464"/>
      <c r="AA515" s="464"/>
      <c r="AB515" s="101"/>
      <c r="AC515" s="464">
        <v>1516193051</v>
      </c>
      <c r="AD515" s="464"/>
      <c r="AE515" s="464"/>
      <c r="AF515" s="464"/>
      <c r="AG515" s="464"/>
      <c r="AH515" s="464"/>
    </row>
    <row r="516" spans="1:34" ht="15.75" customHeight="1" thickBot="1">
      <c r="A516" s="120"/>
      <c r="B516" s="101"/>
      <c r="C516" s="101"/>
      <c r="D516" s="115"/>
      <c r="E516" s="115"/>
      <c r="F516" s="115"/>
      <c r="G516" s="115"/>
      <c r="H516" s="115"/>
      <c r="I516" s="115"/>
      <c r="J516" s="113"/>
      <c r="K516" s="113"/>
      <c r="L516" s="113"/>
      <c r="M516" s="113"/>
      <c r="N516" s="113"/>
      <c r="O516" s="113"/>
      <c r="P516" s="113"/>
      <c r="Q516" s="115"/>
      <c r="R516" s="115"/>
      <c r="S516" s="286"/>
      <c r="T516" s="101"/>
      <c r="U516" s="465">
        <f>SUBTOTAL(9,U513:AA515)</f>
        <v>16415575537</v>
      </c>
      <c r="V516" s="465"/>
      <c r="W516" s="465"/>
      <c r="X516" s="465"/>
      <c r="Y516" s="465"/>
      <c r="Z516" s="465"/>
      <c r="AA516" s="465"/>
      <c r="AC516" s="121">
        <f>SUBTOTAL(9,AC513:AH515)</f>
        <v>18261822521</v>
      </c>
      <c r="AD516" s="121"/>
      <c r="AE516" s="121"/>
      <c r="AF516" s="121"/>
      <c r="AG516" s="121"/>
      <c r="AH516" s="121"/>
    </row>
    <row r="517" spans="1:34" ht="14.25" thickTop="1">
      <c r="A517" s="120"/>
      <c r="B517" s="101"/>
      <c r="C517" s="101"/>
      <c r="D517" s="115"/>
      <c r="E517" s="115"/>
      <c r="F517" s="115"/>
      <c r="G517" s="115"/>
      <c r="H517" s="115"/>
      <c r="I517" s="115"/>
      <c r="J517" s="113"/>
      <c r="K517" s="113"/>
      <c r="L517" s="113"/>
      <c r="M517" s="113"/>
      <c r="N517" s="113"/>
      <c r="O517" s="113"/>
      <c r="P517" s="113"/>
      <c r="Q517" s="115"/>
      <c r="R517" s="115"/>
      <c r="S517" s="286"/>
      <c r="T517" s="101"/>
      <c r="V517" s="136"/>
      <c r="W517" s="136"/>
      <c r="X517" s="136"/>
      <c r="Y517" s="136"/>
      <c r="Z517" s="136"/>
      <c r="AA517" s="136"/>
      <c r="AC517" s="136"/>
      <c r="AD517" s="136"/>
      <c r="AE517" s="136"/>
      <c r="AF517" s="136"/>
      <c r="AG517" s="136"/>
      <c r="AH517" s="136"/>
    </row>
    <row r="518" spans="1:34" ht="15" customHeight="1">
      <c r="A518" s="66" t="s">
        <v>673</v>
      </c>
      <c r="B518" s="153"/>
      <c r="C518" s="153"/>
      <c r="D518" s="153"/>
      <c r="E518" s="153"/>
      <c r="F518" s="153"/>
      <c r="G518" s="153"/>
      <c r="H518" s="153"/>
      <c r="I518" s="153"/>
      <c r="J518" s="153"/>
      <c r="K518" s="153"/>
      <c r="L518" s="153"/>
      <c r="M518" s="153"/>
      <c r="N518" s="153"/>
      <c r="O518" s="153"/>
      <c r="P518" s="153"/>
      <c r="Q518" s="101"/>
      <c r="R518" s="157"/>
      <c r="S518" s="476"/>
      <c r="T518" s="157"/>
      <c r="V518" s="123"/>
      <c r="W518" s="123"/>
      <c r="X518" s="123"/>
      <c r="Y518" s="123"/>
      <c r="Z518" s="123"/>
      <c r="AA518" s="123"/>
      <c r="AB518" s="106"/>
      <c r="AC518" s="123"/>
      <c r="AD518" s="123"/>
      <c r="AE518" s="123"/>
      <c r="AF518" s="123"/>
      <c r="AG518" s="123"/>
      <c r="AH518" s="123"/>
    </row>
    <row r="519" spans="1:34" ht="28.5" customHeight="1">
      <c r="B519" s="153"/>
      <c r="C519" s="153"/>
      <c r="D519" s="153"/>
      <c r="E519" s="153"/>
      <c r="F519" s="153"/>
      <c r="G519" s="153"/>
      <c r="H519" s="153"/>
      <c r="I519" s="153"/>
      <c r="J519" s="153"/>
      <c r="K519" s="153"/>
      <c r="L519" s="153"/>
      <c r="M519" s="153"/>
      <c r="N519" s="153"/>
      <c r="O519" s="153"/>
      <c r="P519" s="153"/>
      <c r="Q519" s="101"/>
      <c r="R519" s="157"/>
      <c r="S519" s="476"/>
      <c r="T519" s="157"/>
      <c r="U519" s="460" t="str">
        <f>U444</f>
        <v>9 tháng đầu năm 2014</v>
      </c>
      <c r="V519" s="460"/>
      <c r="W519" s="460"/>
      <c r="X519" s="460"/>
      <c r="Y519" s="460"/>
      <c r="Z519" s="460"/>
      <c r="AA519" s="460"/>
      <c r="AB519" s="466"/>
      <c r="AC519" s="460" t="str">
        <f>AC444</f>
        <v>9 tháng đầu năm 2013</v>
      </c>
      <c r="AD519" s="460"/>
      <c r="AE519" s="460"/>
      <c r="AF519" s="460"/>
      <c r="AG519" s="460"/>
      <c r="AH519" s="460"/>
    </row>
    <row r="520" spans="1:34" ht="15" customHeight="1">
      <c r="B520" s="153"/>
      <c r="C520" s="153"/>
      <c r="D520" s="153"/>
      <c r="E520" s="153"/>
      <c r="F520" s="153"/>
      <c r="G520" s="153"/>
      <c r="H520" s="153"/>
      <c r="I520" s="153"/>
      <c r="J520" s="153"/>
      <c r="K520" s="153"/>
      <c r="L520" s="153"/>
      <c r="M520" s="153"/>
      <c r="N520" s="153"/>
      <c r="O520" s="153"/>
      <c r="P520" s="153"/>
      <c r="Q520" s="101"/>
      <c r="R520" s="157"/>
      <c r="S520" s="476"/>
      <c r="T520" s="157"/>
      <c r="U520" s="462" t="str">
        <f>V174</f>
        <v>VND</v>
      </c>
      <c r="V520" s="462"/>
      <c r="W520" s="462"/>
      <c r="X520" s="462"/>
      <c r="Y520" s="462"/>
      <c r="Z520" s="462"/>
      <c r="AA520" s="462"/>
      <c r="AB520" s="466"/>
      <c r="AC520" s="462" t="str">
        <f>AC501</f>
        <v>VND</v>
      </c>
      <c r="AD520" s="463"/>
      <c r="AE520" s="463"/>
      <c r="AF520" s="463"/>
      <c r="AG520" s="463"/>
      <c r="AH520" s="463"/>
    </row>
    <row r="521" spans="1:34" ht="15" customHeight="1">
      <c r="A521" s="112" t="s">
        <v>674</v>
      </c>
      <c r="D521" s="113"/>
      <c r="E521" s="113"/>
      <c r="F521" s="113"/>
      <c r="G521" s="113"/>
      <c r="H521" s="113"/>
      <c r="I521" s="113"/>
      <c r="J521" s="113"/>
      <c r="K521" s="113"/>
      <c r="L521" s="113"/>
      <c r="M521" s="113"/>
      <c r="N521" s="113"/>
      <c r="O521" s="113"/>
      <c r="P521" s="113"/>
      <c r="Q521" s="115"/>
      <c r="R521" s="115"/>
      <c r="S521" s="286"/>
      <c r="T521" s="101"/>
      <c r="U521" s="464">
        <f>7015527776+4951915305</f>
        <v>11967443081</v>
      </c>
      <c r="V521" s="464"/>
      <c r="W521" s="464"/>
      <c r="X521" s="464"/>
      <c r="Y521" s="464"/>
      <c r="Z521" s="464"/>
      <c r="AA521" s="464"/>
      <c r="AC521" s="126">
        <v>16745629470</v>
      </c>
      <c r="AD521" s="126"/>
      <c r="AE521" s="126"/>
      <c r="AF521" s="126"/>
      <c r="AG521" s="126"/>
      <c r="AH521" s="126"/>
    </row>
    <row r="522" spans="1:34" ht="15" customHeight="1">
      <c r="A522" s="478" t="s">
        <v>675</v>
      </c>
      <c r="Q522" s="101"/>
      <c r="R522" s="101"/>
      <c r="S522" s="286"/>
      <c r="T522" s="101"/>
      <c r="U522" s="464"/>
      <c r="V522" s="464"/>
      <c r="W522" s="464"/>
      <c r="X522" s="464"/>
      <c r="Y522" s="464"/>
      <c r="Z522" s="464"/>
      <c r="AA522" s="464"/>
      <c r="AB522" s="101"/>
      <c r="AC522" s="126">
        <v>0</v>
      </c>
      <c r="AD522" s="126"/>
      <c r="AE522" s="126"/>
      <c r="AF522" s="126"/>
      <c r="AG522" s="126"/>
      <c r="AH522" s="126"/>
    </row>
    <row r="523" spans="1:34" ht="15" customHeight="1">
      <c r="A523" s="478" t="s">
        <v>676</v>
      </c>
      <c r="Q523" s="101"/>
      <c r="R523" s="101"/>
      <c r="S523" s="286"/>
      <c r="T523" s="101"/>
      <c r="U523" s="464">
        <f>49252000+262454845</f>
        <v>311706845</v>
      </c>
      <c r="V523" s="464"/>
      <c r="W523" s="464"/>
      <c r="X523" s="464"/>
      <c r="Y523" s="464"/>
      <c r="Z523" s="464"/>
      <c r="AA523" s="464"/>
      <c r="AC523" s="126">
        <v>193305909</v>
      </c>
      <c r="AD523" s="126"/>
      <c r="AE523" s="126"/>
      <c r="AF523" s="126"/>
      <c r="AG523" s="126"/>
      <c r="AH523" s="126"/>
    </row>
    <row r="524" spans="1:34" ht="15.75" customHeight="1" thickBot="1">
      <c r="A524" s="120"/>
      <c r="B524" s="101"/>
      <c r="C524" s="101"/>
      <c r="D524" s="115"/>
      <c r="E524" s="115"/>
      <c r="F524" s="115"/>
      <c r="G524" s="115"/>
      <c r="H524" s="115"/>
      <c r="I524" s="115"/>
      <c r="J524" s="113"/>
      <c r="K524" s="113"/>
      <c r="L524" s="113"/>
      <c r="M524" s="113"/>
      <c r="N524" s="113"/>
      <c r="O524" s="113"/>
      <c r="P524" s="113"/>
      <c r="Q524" s="115"/>
      <c r="R524" s="115"/>
      <c r="S524" s="286"/>
      <c r="T524" s="101"/>
      <c r="U524" s="465">
        <f>SUBTOTAL(9,U521:AA523)</f>
        <v>12279149926</v>
      </c>
      <c r="V524" s="465"/>
      <c r="W524" s="465"/>
      <c r="X524" s="465"/>
      <c r="Y524" s="465"/>
      <c r="Z524" s="465"/>
      <c r="AA524" s="465"/>
      <c r="AC524" s="121">
        <f>SUBTOTAL(9,AC521:AH523)</f>
        <v>16938935379</v>
      </c>
      <c r="AD524" s="121"/>
      <c r="AE524" s="121"/>
      <c r="AF524" s="121"/>
      <c r="AG524" s="121"/>
      <c r="AH524" s="121"/>
    </row>
    <row r="525" spans="1:34" ht="15.75" customHeight="1" thickTop="1">
      <c r="A525" s="120"/>
      <c r="B525" s="101"/>
      <c r="C525" s="101"/>
      <c r="D525" s="115"/>
      <c r="E525" s="115"/>
      <c r="F525" s="115"/>
      <c r="G525" s="115"/>
      <c r="H525" s="115"/>
      <c r="I525" s="115"/>
      <c r="J525" s="113"/>
      <c r="K525" s="113"/>
      <c r="L525" s="113"/>
      <c r="M525" s="113"/>
      <c r="N525" s="113"/>
      <c r="O525" s="113"/>
      <c r="P525" s="113"/>
      <c r="Q525" s="115"/>
      <c r="R525" s="115"/>
      <c r="S525" s="286"/>
      <c r="T525" s="101"/>
      <c r="U525" s="468"/>
      <c r="V525" s="468"/>
      <c r="W525" s="468"/>
      <c r="X525" s="468"/>
      <c r="Y525" s="468"/>
      <c r="Z525" s="468"/>
      <c r="AA525" s="468"/>
      <c r="AC525" s="136"/>
      <c r="AD525" s="136"/>
      <c r="AE525" s="136"/>
      <c r="AF525" s="136"/>
      <c r="AG525" s="136"/>
      <c r="AH525" s="136"/>
    </row>
    <row r="526" spans="1:34">
      <c r="A526" s="66" t="s">
        <v>677</v>
      </c>
      <c r="R526" s="157"/>
      <c r="S526" s="102"/>
      <c r="T526" s="157"/>
      <c r="U526" s="101"/>
      <c r="V526" s="123"/>
      <c r="W526" s="123"/>
      <c r="X526" s="123"/>
      <c r="Y526" s="123"/>
      <c r="Z526" s="123"/>
      <c r="AA526" s="123"/>
      <c r="AB526" s="106"/>
      <c r="AC526" s="123"/>
      <c r="AD526" s="123"/>
      <c r="AE526" s="123"/>
      <c r="AF526" s="123"/>
      <c r="AG526" s="123"/>
      <c r="AH526" s="123"/>
    </row>
    <row r="527" spans="1:34" ht="27" customHeight="1">
      <c r="R527" s="157"/>
      <c r="S527" s="102"/>
      <c r="T527" s="157"/>
      <c r="U527" s="460" t="str">
        <f>U444</f>
        <v>9 tháng đầu năm 2014</v>
      </c>
      <c r="V527" s="460"/>
      <c r="W527" s="460"/>
      <c r="X527" s="460"/>
      <c r="Y527" s="460"/>
      <c r="Z527" s="460"/>
      <c r="AA527" s="460"/>
      <c r="AB527" s="466"/>
      <c r="AC527" s="460" t="str">
        <f>AC444</f>
        <v>9 tháng đầu năm 2013</v>
      </c>
      <c r="AD527" s="460"/>
      <c r="AE527" s="460"/>
      <c r="AF527" s="460"/>
      <c r="AG527" s="460"/>
      <c r="AH527" s="460"/>
    </row>
    <row r="528" spans="1:34" ht="15" customHeight="1">
      <c r="R528" s="157"/>
      <c r="S528" s="102"/>
      <c r="T528" s="157"/>
      <c r="U528" s="123" t="str">
        <f>V174</f>
        <v>VND</v>
      </c>
      <c r="V528" s="123"/>
      <c r="W528" s="123"/>
      <c r="X528" s="123"/>
      <c r="Y528" s="123"/>
      <c r="Z528" s="123"/>
      <c r="AA528" s="123"/>
      <c r="AB528" s="466"/>
      <c r="AC528" s="123" t="str">
        <f>AC520</f>
        <v>VND</v>
      </c>
      <c r="AD528" s="275"/>
      <c r="AE528" s="275"/>
      <c r="AF528" s="275"/>
      <c r="AG528" s="275"/>
      <c r="AH528" s="275"/>
    </row>
    <row r="529" spans="1:35" ht="13.5" customHeight="1">
      <c r="A529" s="479" t="s">
        <v>678</v>
      </c>
      <c r="B529" s="479"/>
      <c r="C529" s="479"/>
      <c r="D529" s="479"/>
      <c r="E529" s="479"/>
      <c r="F529" s="479"/>
      <c r="G529" s="479"/>
      <c r="H529" s="479"/>
      <c r="I529" s="479"/>
      <c r="J529" s="479"/>
      <c r="K529" s="479"/>
      <c r="L529" s="479"/>
      <c r="M529" s="479"/>
      <c r="N529" s="479"/>
      <c r="O529" s="479"/>
      <c r="P529" s="479"/>
      <c r="Q529" s="479"/>
      <c r="R529" s="101"/>
      <c r="S529" s="286"/>
      <c r="T529" s="101"/>
      <c r="U529" s="464">
        <v>7733125794</v>
      </c>
      <c r="V529" s="464"/>
      <c r="W529" s="464"/>
      <c r="X529" s="464"/>
      <c r="Y529" s="464"/>
      <c r="Z529" s="464"/>
      <c r="AA529" s="464"/>
      <c r="AC529" s="126">
        <v>6165268327</v>
      </c>
      <c r="AD529" s="126"/>
      <c r="AE529" s="126"/>
      <c r="AF529" s="126"/>
      <c r="AG529" s="126"/>
      <c r="AH529" s="126"/>
    </row>
    <row r="530" spans="1:35" ht="17.25" customHeight="1">
      <c r="A530" s="479" t="s">
        <v>679</v>
      </c>
      <c r="B530" s="479"/>
      <c r="C530" s="479"/>
      <c r="D530" s="479"/>
      <c r="E530" s="479"/>
      <c r="F530" s="479"/>
      <c r="G530" s="479"/>
      <c r="H530" s="479"/>
      <c r="I530" s="479"/>
      <c r="J530" s="479"/>
      <c r="K530" s="479"/>
      <c r="L530" s="479"/>
      <c r="M530" s="479"/>
      <c r="N530" s="479"/>
      <c r="O530" s="479"/>
      <c r="P530" s="479"/>
      <c r="Q530" s="479"/>
      <c r="R530" s="101"/>
      <c r="S530" s="286"/>
      <c r="T530" s="101"/>
      <c r="U530" s="464">
        <f>U531</f>
        <v>138454845</v>
      </c>
      <c r="V530" s="464"/>
      <c r="W530" s="464"/>
      <c r="X530" s="464"/>
      <c r="Y530" s="464"/>
      <c r="Z530" s="464"/>
      <c r="AA530" s="464"/>
      <c r="AC530" s="126">
        <f>AC531</f>
        <v>84000000</v>
      </c>
      <c r="AD530" s="126"/>
      <c r="AE530" s="126"/>
      <c r="AF530" s="126"/>
      <c r="AG530" s="126"/>
      <c r="AH530" s="126"/>
    </row>
    <row r="531" spans="1:35" ht="17.25" customHeight="1">
      <c r="A531" s="480" t="s">
        <v>680</v>
      </c>
      <c r="B531" s="481"/>
      <c r="C531" s="481"/>
      <c r="D531" s="481"/>
      <c r="E531" s="481"/>
      <c r="F531" s="481"/>
      <c r="G531" s="481"/>
      <c r="H531" s="481"/>
      <c r="I531" s="481"/>
      <c r="J531" s="481"/>
      <c r="K531" s="481"/>
      <c r="L531" s="481"/>
      <c r="M531" s="481"/>
      <c r="N531" s="481"/>
      <c r="O531" s="481"/>
      <c r="P531" s="481"/>
      <c r="Q531" s="481"/>
      <c r="R531" s="156"/>
      <c r="S531" s="292"/>
      <c r="T531" s="156"/>
      <c r="U531" s="482">
        <f>84000000+42000000+12454845</f>
        <v>138454845</v>
      </c>
      <c r="V531" s="482"/>
      <c r="W531" s="482"/>
      <c r="X531" s="482"/>
      <c r="Y531" s="482"/>
      <c r="Z531" s="482"/>
      <c r="AA531" s="482"/>
      <c r="AB531" s="155"/>
      <c r="AC531" s="483">
        <v>84000000</v>
      </c>
      <c r="AD531" s="483"/>
      <c r="AE531" s="483"/>
      <c r="AF531" s="483"/>
      <c r="AG531" s="483"/>
      <c r="AH531" s="483"/>
    </row>
    <row r="532" spans="1:35" ht="15" customHeight="1">
      <c r="A532" s="484" t="s">
        <v>681</v>
      </c>
      <c r="B532" s="484"/>
      <c r="C532" s="484"/>
      <c r="D532" s="484"/>
      <c r="E532" s="484"/>
      <c r="F532" s="484"/>
      <c r="G532" s="484"/>
      <c r="H532" s="484"/>
      <c r="I532" s="484"/>
      <c r="J532" s="484"/>
      <c r="K532" s="484"/>
      <c r="L532" s="484"/>
      <c r="M532" s="484"/>
      <c r="N532" s="484"/>
      <c r="O532" s="484"/>
      <c r="P532" s="484"/>
      <c r="Q532" s="484"/>
      <c r="R532" s="485"/>
      <c r="S532" s="286"/>
      <c r="T532" s="485"/>
      <c r="U532" s="464">
        <f>U529+U530</f>
        <v>7871580639</v>
      </c>
      <c r="V532" s="464"/>
      <c r="W532" s="464"/>
      <c r="X532" s="464"/>
      <c r="Y532" s="464"/>
      <c r="Z532" s="464"/>
      <c r="AA532" s="464"/>
      <c r="AC532" s="126">
        <f>AC529+AC530</f>
        <v>6249268327</v>
      </c>
      <c r="AD532" s="126"/>
      <c r="AE532" s="126"/>
      <c r="AF532" s="126"/>
      <c r="AG532" s="126"/>
      <c r="AH532" s="126"/>
    </row>
    <row r="533" spans="1:35" ht="17.25" customHeight="1">
      <c r="A533" s="484" t="s">
        <v>682</v>
      </c>
      <c r="B533" s="484"/>
      <c r="C533" s="484"/>
      <c r="D533" s="484"/>
      <c r="E533" s="484"/>
      <c r="F533" s="484"/>
      <c r="G533" s="484"/>
      <c r="H533" s="484"/>
      <c r="I533" s="484"/>
      <c r="J533" s="484"/>
      <c r="K533" s="484"/>
      <c r="L533" s="484"/>
      <c r="M533" s="484"/>
      <c r="N533" s="484"/>
      <c r="O533" s="484"/>
      <c r="P533" s="484"/>
      <c r="Q533" s="484"/>
      <c r="R533" s="485"/>
      <c r="S533" s="286"/>
      <c r="T533" s="485"/>
      <c r="U533" s="464">
        <f>(U532*0.22)+0.18</f>
        <v>1731747740.76</v>
      </c>
      <c r="V533" s="464"/>
      <c r="W533" s="464"/>
      <c r="X533" s="464"/>
      <c r="Y533" s="464"/>
      <c r="Z533" s="464"/>
      <c r="AA533" s="464"/>
      <c r="AC533" s="126">
        <f>(AC532*0.25)</f>
        <v>1562317081.75</v>
      </c>
      <c r="AD533" s="126"/>
      <c r="AE533" s="126"/>
      <c r="AF533" s="126"/>
      <c r="AG533" s="126"/>
      <c r="AH533" s="126"/>
    </row>
    <row r="534" spans="1:35" ht="15.75" customHeight="1" thickBot="1">
      <c r="A534" s="486" t="s">
        <v>683</v>
      </c>
      <c r="B534" s="486"/>
      <c r="C534" s="486"/>
      <c r="D534" s="486"/>
      <c r="E534" s="486"/>
      <c r="F534" s="486"/>
      <c r="G534" s="486"/>
      <c r="H534" s="486"/>
      <c r="I534" s="486"/>
      <c r="J534" s="486"/>
      <c r="K534" s="486"/>
      <c r="L534" s="486"/>
      <c r="M534" s="486"/>
      <c r="N534" s="486"/>
      <c r="O534" s="486"/>
      <c r="P534" s="486"/>
      <c r="Q534" s="486"/>
      <c r="R534" s="487"/>
      <c r="S534" s="488"/>
      <c r="T534" s="487"/>
      <c r="U534" s="465">
        <f>U533</f>
        <v>1731747740.76</v>
      </c>
      <c r="V534" s="465"/>
      <c r="W534" s="465"/>
      <c r="X534" s="465"/>
      <c r="Y534" s="465"/>
      <c r="Z534" s="465"/>
      <c r="AA534" s="465"/>
      <c r="AC534" s="121">
        <f>AC533</f>
        <v>1562317081.75</v>
      </c>
      <c r="AD534" s="121"/>
      <c r="AE534" s="121"/>
      <c r="AF534" s="121"/>
      <c r="AG534" s="121"/>
      <c r="AH534" s="121"/>
    </row>
    <row r="535" spans="1:35" ht="15" customHeight="1" thickTop="1">
      <c r="A535" s="489" t="s">
        <v>684</v>
      </c>
      <c r="B535" s="489"/>
      <c r="C535" s="489"/>
      <c r="D535" s="489"/>
      <c r="E535" s="489"/>
      <c r="F535" s="489"/>
      <c r="G535" s="489"/>
      <c r="H535" s="489"/>
      <c r="I535" s="489"/>
      <c r="J535" s="489"/>
      <c r="K535" s="489"/>
      <c r="L535" s="489"/>
      <c r="M535" s="489"/>
      <c r="N535" s="489"/>
      <c r="O535" s="489"/>
      <c r="P535" s="489"/>
      <c r="Q535" s="489"/>
      <c r="R535" s="489"/>
      <c r="S535" s="489"/>
      <c r="T535" s="489"/>
      <c r="U535" s="490"/>
      <c r="V535" s="490"/>
      <c r="W535" s="490"/>
      <c r="X535" s="490"/>
      <c r="Y535" s="490"/>
      <c r="Z535" s="490"/>
      <c r="AA535" s="490"/>
      <c r="AB535" s="491"/>
      <c r="AC535" s="139">
        <v>0</v>
      </c>
      <c r="AD535" s="139"/>
      <c r="AE535" s="139"/>
      <c r="AF535" s="139"/>
      <c r="AG535" s="139"/>
      <c r="AH535" s="139"/>
      <c r="AI535" s="139"/>
    </row>
    <row r="536" spans="1:35" ht="15" customHeight="1">
      <c r="A536" s="492" t="s">
        <v>685</v>
      </c>
      <c r="B536" s="492"/>
      <c r="C536" s="492"/>
      <c r="D536" s="492"/>
      <c r="E536" s="492"/>
      <c r="F536" s="492"/>
      <c r="G536" s="492"/>
      <c r="H536" s="492"/>
      <c r="I536" s="492"/>
      <c r="J536" s="492"/>
      <c r="K536" s="492"/>
      <c r="L536" s="492"/>
      <c r="M536" s="101"/>
      <c r="N536" s="101"/>
      <c r="O536" s="101"/>
      <c r="P536" s="101"/>
      <c r="R536" s="101"/>
      <c r="S536" s="101"/>
      <c r="T536" s="101"/>
      <c r="U536" s="464">
        <f>AC325</f>
        <v>2157860686</v>
      </c>
      <c r="V536" s="464"/>
      <c r="W536" s="464"/>
      <c r="X536" s="464"/>
      <c r="Y536" s="464"/>
      <c r="Z536" s="464"/>
      <c r="AA536" s="464"/>
      <c r="AB536" s="101"/>
      <c r="AC536" s="464">
        <v>568522460</v>
      </c>
      <c r="AD536" s="464"/>
      <c r="AE536" s="464"/>
      <c r="AF536" s="464"/>
      <c r="AG536" s="464"/>
      <c r="AH536" s="464"/>
      <c r="AI536" s="464"/>
    </row>
    <row r="537" spans="1:35" ht="15" customHeight="1">
      <c r="A537" s="492" t="s">
        <v>686</v>
      </c>
      <c r="B537" s="492"/>
      <c r="C537" s="492"/>
      <c r="D537" s="492"/>
      <c r="E537" s="492"/>
      <c r="F537" s="492"/>
      <c r="G537" s="492"/>
      <c r="H537" s="492"/>
      <c r="I537" s="492"/>
      <c r="J537" s="492"/>
      <c r="K537" s="492"/>
      <c r="L537" s="492"/>
      <c r="M537" s="492"/>
      <c r="N537" s="101"/>
      <c r="O537" s="101"/>
      <c r="P537" s="101"/>
      <c r="R537" s="101"/>
      <c r="S537" s="101"/>
      <c r="T537" s="101"/>
      <c r="U537" s="493">
        <v>-3446021752</v>
      </c>
      <c r="V537" s="493"/>
      <c r="W537" s="493"/>
      <c r="X537" s="493"/>
      <c r="Y537" s="493"/>
      <c r="Z537" s="493"/>
      <c r="AA537" s="493"/>
      <c r="AC537" s="493">
        <v>-1468522460</v>
      </c>
      <c r="AD537" s="493"/>
      <c r="AE537" s="493"/>
      <c r="AF537" s="493"/>
      <c r="AG537" s="493"/>
      <c r="AH537" s="493"/>
      <c r="AI537" s="494"/>
    </row>
    <row r="538" spans="1:35" s="496" customFormat="1" ht="15.75" customHeight="1" thickBot="1">
      <c r="A538" s="495" t="s">
        <v>687</v>
      </c>
      <c r="B538" s="495"/>
      <c r="C538" s="495"/>
      <c r="D538" s="495"/>
      <c r="E538" s="495"/>
      <c r="F538" s="495"/>
      <c r="G538" s="495"/>
      <c r="H538" s="495"/>
      <c r="I538" s="495"/>
      <c r="J538" s="495"/>
      <c r="K538" s="495"/>
      <c r="L538" s="495"/>
      <c r="M538" s="495"/>
      <c r="N538" s="274"/>
      <c r="O538" s="274"/>
      <c r="P538" s="274"/>
      <c r="Q538" s="106"/>
      <c r="R538" s="274"/>
      <c r="S538" s="274"/>
      <c r="T538" s="274"/>
      <c r="U538" s="465">
        <f>U534+U536+U537</f>
        <v>443586674.76000023</v>
      </c>
      <c r="V538" s="465"/>
      <c r="W538" s="465"/>
      <c r="X538" s="465"/>
      <c r="Y538" s="465"/>
      <c r="Z538" s="465"/>
      <c r="AA538" s="465"/>
      <c r="AB538" s="106"/>
      <c r="AC538" s="465">
        <f>AC534+AC536+AC537</f>
        <v>662317081.75</v>
      </c>
      <c r="AD538" s="465"/>
      <c r="AE538" s="465"/>
      <c r="AF538" s="465"/>
      <c r="AG538" s="465"/>
      <c r="AH538" s="465"/>
      <c r="AI538" s="465"/>
    </row>
    <row r="539" spans="1:35" ht="14.25" thickTop="1">
      <c r="A539" s="118"/>
      <c r="V539" s="101"/>
      <c r="W539" s="101"/>
      <c r="X539" s="101"/>
      <c r="Y539" s="101"/>
      <c r="Z539" s="101"/>
      <c r="AA539" s="101"/>
      <c r="AC539" s="287"/>
      <c r="AD539" s="287"/>
      <c r="AE539" s="287"/>
      <c r="AF539" s="287"/>
      <c r="AG539" s="287"/>
      <c r="AH539" s="287"/>
    </row>
    <row r="540" spans="1:35">
      <c r="A540" s="120" t="s">
        <v>688</v>
      </c>
      <c r="B540" s="101"/>
      <c r="C540" s="101"/>
      <c r="D540" s="101"/>
      <c r="E540" s="101"/>
      <c r="F540" s="101"/>
      <c r="G540" s="101"/>
      <c r="H540" s="101"/>
      <c r="I540" s="101"/>
      <c r="J540" s="101"/>
      <c r="K540" s="101"/>
      <c r="L540" s="101"/>
      <c r="M540" s="101"/>
      <c r="N540" s="101"/>
      <c r="O540" s="101"/>
      <c r="P540" s="101"/>
      <c r="Q540" s="101"/>
      <c r="R540" s="157"/>
      <c r="S540" s="102"/>
      <c r="T540" s="157"/>
      <c r="V540" s="104"/>
      <c r="W540" s="105"/>
      <c r="X540" s="105"/>
      <c r="Y540" s="105"/>
      <c r="Z540" s="105"/>
      <c r="AA540" s="105"/>
      <c r="AB540" s="274"/>
      <c r="AC540" s="104"/>
      <c r="AD540" s="105"/>
      <c r="AE540" s="105"/>
      <c r="AF540" s="105"/>
      <c r="AG540" s="105"/>
      <c r="AH540" s="105"/>
    </row>
    <row r="541" spans="1:35" ht="26.25" customHeight="1">
      <c r="A541" s="280" t="s">
        <v>689</v>
      </c>
      <c r="B541" s="280"/>
      <c r="C541" s="280"/>
      <c r="D541" s="280"/>
      <c r="E541" s="280"/>
      <c r="F541" s="280"/>
      <c r="G541" s="280"/>
      <c r="H541" s="280"/>
      <c r="I541" s="280"/>
      <c r="J541" s="280"/>
      <c r="K541" s="280"/>
      <c r="L541" s="280"/>
      <c r="M541" s="280"/>
      <c r="N541" s="280"/>
      <c r="O541" s="280"/>
      <c r="P541" s="280"/>
      <c r="Q541" s="280"/>
      <c r="R541" s="280"/>
      <c r="S541" s="280"/>
      <c r="T541" s="280"/>
      <c r="U541" s="280"/>
      <c r="V541" s="280"/>
      <c r="W541" s="280"/>
      <c r="X541" s="280"/>
      <c r="Y541" s="280"/>
      <c r="Z541" s="280"/>
      <c r="AA541" s="280"/>
      <c r="AB541" s="280"/>
      <c r="AC541" s="280"/>
      <c r="AD541" s="280"/>
      <c r="AE541" s="280"/>
      <c r="AF541" s="280"/>
      <c r="AG541" s="280"/>
      <c r="AH541" s="280"/>
    </row>
    <row r="542" spans="1:35" ht="28.5" customHeight="1">
      <c r="A542" s="120"/>
      <c r="B542" s="101"/>
      <c r="C542" s="101"/>
      <c r="D542" s="101"/>
      <c r="E542" s="101"/>
      <c r="F542" s="101"/>
      <c r="G542" s="101"/>
      <c r="H542" s="101"/>
      <c r="I542" s="101"/>
      <c r="J542" s="101"/>
      <c r="K542" s="101"/>
      <c r="L542" s="101"/>
      <c r="M542" s="101"/>
      <c r="N542" s="101"/>
      <c r="O542" s="101"/>
      <c r="P542" s="101"/>
      <c r="Q542" s="101"/>
      <c r="R542" s="157"/>
      <c r="S542" s="102"/>
      <c r="T542" s="157"/>
      <c r="U542" s="460" t="str">
        <f>U444</f>
        <v>9 tháng đầu năm 2014</v>
      </c>
      <c r="V542" s="460"/>
      <c r="W542" s="460"/>
      <c r="X542" s="460"/>
      <c r="Y542" s="460"/>
      <c r="Z542" s="460"/>
      <c r="AA542" s="460"/>
      <c r="AB542" s="466"/>
      <c r="AC542" s="467" t="str">
        <f>AC444</f>
        <v>9 tháng đầu năm 2013</v>
      </c>
      <c r="AD542" s="467"/>
      <c r="AE542" s="467"/>
      <c r="AF542" s="467"/>
      <c r="AG542" s="467"/>
      <c r="AH542" s="467"/>
    </row>
    <row r="543" spans="1:35" ht="15" customHeight="1">
      <c r="A543" s="120"/>
      <c r="B543" s="101"/>
      <c r="C543" s="101"/>
      <c r="D543" s="101"/>
      <c r="E543" s="101"/>
      <c r="F543" s="101"/>
      <c r="G543" s="101"/>
      <c r="H543" s="101"/>
      <c r="I543" s="101"/>
      <c r="J543" s="101"/>
      <c r="K543" s="101"/>
      <c r="L543" s="101"/>
      <c r="M543" s="101"/>
      <c r="N543" s="101"/>
      <c r="O543" s="101"/>
      <c r="P543" s="101"/>
      <c r="Q543" s="101"/>
      <c r="R543" s="157"/>
      <c r="S543" s="102"/>
      <c r="T543" s="157"/>
      <c r="U543" s="123" t="str">
        <f>V174</f>
        <v>VND</v>
      </c>
      <c r="V543" s="123"/>
      <c r="W543" s="123"/>
      <c r="X543" s="123"/>
      <c r="Y543" s="123"/>
      <c r="Z543" s="123"/>
      <c r="AA543" s="123"/>
      <c r="AB543" s="461"/>
      <c r="AC543" s="462" t="str">
        <f>AC528</f>
        <v>VND</v>
      </c>
      <c r="AD543" s="463"/>
      <c r="AE543" s="463"/>
      <c r="AF543" s="463"/>
      <c r="AG543" s="463"/>
      <c r="AH543" s="463"/>
    </row>
    <row r="544" spans="1:35" ht="15" customHeight="1">
      <c r="A544" s="497" t="s">
        <v>690</v>
      </c>
      <c r="B544" s="497"/>
      <c r="C544" s="497"/>
      <c r="D544" s="497"/>
      <c r="E544" s="497"/>
      <c r="F544" s="497"/>
      <c r="G544" s="497"/>
      <c r="H544" s="497"/>
      <c r="I544" s="497"/>
      <c r="J544" s="497"/>
      <c r="K544" s="497"/>
      <c r="L544" s="497"/>
      <c r="M544" s="497"/>
      <c r="N544" s="497"/>
      <c r="O544" s="497"/>
      <c r="P544" s="497"/>
      <c r="Q544" s="497"/>
      <c r="R544" s="497"/>
      <c r="S544" s="286"/>
      <c r="T544" s="498"/>
      <c r="U544" s="464">
        <v>6001378054</v>
      </c>
      <c r="V544" s="464"/>
      <c r="W544" s="464"/>
      <c r="X544" s="464"/>
      <c r="Y544" s="464"/>
      <c r="Z544" s="464"/>
      <c r="AA544" s="464"/>
      <c r="AC544" s="126">
        <v>4602951245</v>
      </c>
      <c r="AD544" s="126"/>
      <c r="AE544" s="126"/>
      <c r="AF544" s="126"/>
      <c r="AG544" s="126"/>
      <c r="AH544" s="126"/>
    </row>
    <row r="545" spans="1:34">
      <c r="A545" s="499" t="s">
        <v>691</v>
      </c>
      <c r="B545" s="499"/>
      <c r="C545" s="499"/>
      <c r="D545" s="499"/>
      <c r="E545" s="499"/>
      <c r="F545" s="499"/>
      <c r="G545" s="499"/>
      <c r="H545" s="499"/>
      <c r="I545" s="499"/>
      <c r="J545" s="499"/>
      <c r="K545" s="499"/>
      <c r="L545" s="499"/>
      <c r="M545" s="499"/>
      <c r="N545" s="499"/>
      <c r="O545" s="499"/>
      <c r="P545" s="499"/>
      <c r="Q545" s="499"/>
      <c r="R545" s="499"/>
      <c r="S545" s="286"/>
      <c r="T545" s="498"/>
      <c r="U545" s="500"/>
      <c r="V545" s="500"/>
      <c r="W545" s="500"/>
      <c r="X545" s="500"/>
      <c r="Y545" s="500"/>
      <c r="Z545" s="500"/>
      <c r="AA545" s="500"/>
      <c r="AB545" s="101"/>
      <c r="AC545" s="126"/>
      <c r="AD545" s="126"/>
      <c r="AE545" s="126"/>
      <c r="AF545" s="126"/>
      <c r="AG545" s="126"/>
      <c r="AH545" s="126"/>
    </row>
    <row r="546" spans="1:34" ht="15" customHeight="1">
      <c r="A546" s="501" t="s">
        <v>692</v>
      </c>
      <c r="B546" s="497"/>
      <c r="C546" s="497"/>
      <c r="D546" s="497"/>
      <c r="E546" s="497"/>
      <c r="F546" s="497"/>
      <c r="G546" s="497"/>
      <c r="H546" s="497"/>
      <c r="I546" s="497"/>
      <c r="J546" s="497"/>
      <c r="K546" s="497"/>
      <c r="L546" s="497"/>
      <c r="M546" s="497"/>
      <c r="N546" s="497"/>
      <c r="O546" s="497"/>
      <c r="P546" s="497"/>
      <c r="Q546" s="497"/>
      <c r="R546" s="497"/>
      <c r="S546" s="286"/>
      <c r="T546" s="498"/>
      <c r="U546" s="464">
        <v>0</v>
      </c>
      <c r="V546" s="464"/>
      <c r="W546" s="464"/>
      <c r="X546" s="464"/>
      <c r="Y546" s="464"/>
      <c r="Z546" s="464"/>
      <c r="AA546" s="464"/>
      <c r="AB546" s="101"/>
      <c r="AC546" s="126">
        <v>0</v>
      </c>
      <c r="AD546" s="126"/>
      <c r="AE546" s="126"/>
      <c r="AF546" s="126"/>
      <c r="AG546" s="126"/>
      <c r="AH546" s="126"/>
    </row>
    <row r="547" spans="1:34" ht="15" customHeight="1">
      <c r="A547" s="497" t="s">
        <v>693</v>
      </c>
      <c r="B547" s="497"/>
      <c r="C547" s="497"/>
      <c r="D547" s="497"/>
      <c r="E547" s="497"/>
      <c r="F547" s="497"/>
      <c r="G547" s="497"/>
      <c r="H547" s="497"/>
      <c r="I547" s="497"/>
      <c r="J547" s="497"/>
      <c r="K547" s="497"/>
      <c r="L547" s="497"/>
      <c r="M547" s="497"/>
      <c r="N547" s="497"/>
      <c r="O547" s="497"/>
      <c r="P547" s="497"/>
      <c r="Q547" s="497"/>
      <c r="R547" s="497"/>
      <c r="S547" s="286"/>
      <c r="T547" s="498"/>
      <c r="U547" s="464">
        <f>U544</f>
        <v>6001378054</v>
      </c>
      <c r="V547" s="464"/>
      <c r="W547" s="464"/>
      <c r="X547" s="464"/>
      <c r="Y547" s="464"/>
      <c r="Z547" s="464"/>
      <c r="AA547" s="464"/>
      <c r="AB547" s="101"/>
      <c r="AC547" s="126">
        <f>AC544</f>
        <v>4602951245</v>
      </c>
      <c r="AD547" s="126"/>
      <c r="AE547" s="126"/>
      <c r="AF547" s="126"/>
      <c r="AG547" s="126"/>
      <c r="AH547" s="126"/>
    </row>
    <row r="548" spans="1:34" ht="15" customHeight="1">
      <c r="A548" s="497" t="s">
        <v>694</v>
      </c>
      <c r="B548" s="497"/>
      <c r="C548" s="497"/>
      <c r="D548" s="497"/>
      <c r="E548" s="497"/>
      <c r="F548" s="497"/>
      <c r="G548" s="497"/>
      <c r="H548" s="497"/>
      <c r="I548" s="497"/>
      <c r="J548" s="497"/>
      <c r="K548" s="497"/>
      <c r="L548" s="497"/>
      <c r="M548" s="497"/>
      <c r="N548" s="497"/>
      <c r="O548" s="497"/>
      <c r="P548" s="497"/>
      <c r="Q548" s="497"/>
      <c r="R548" s="497"/>
      <c r="S548" s="286"/>
      <c r="T548" s="498"/>
      <c r="U548" s="464">
        <v>6000000</v>
      </c>
      <c r="V548" s="464"/>
      <c r="W548" s="464"/>
      <c r="X548" s="464"/>
      <c r="Y548" s="464"/>
      <c r="Z548" s="464"/>
      <c r="AA548" s="464"/>
      <c r="AB548" s="101"/>
      <c r="AC548" s="126">
        <v>6000000</v>
      </c>
      <c r="AD548" s="126"/>
      <c r="AE548" s="126"/>
      <c r="AF548" s="126"/>
      <c r="AG548" s="126"/>
      <c r="AH548" s="126"/>
    </row>
    <row r="549" spans="1:34" ht="15.75" customHeight="1" thickBot="1">
      <c r="A549" s="120" t="s">
        <v>695</v>
      </c>
      <c r="B549" s="101"/>
      <c r="C549" s="101"/>
      <c r="D549" s="101"/>
      <c r="E549" s="101"/>
      <c r="F549" s="101"/>
      <c r="G549" s="101"/>
      <c r="H549" s="101"/>
      <c r="I549" s="101"/>
      <c r="J549" s="101"/>
      <c r="K549" s="101"/>
      <c r="L549" s="101"/>
      <c r="M549" s="101"/>
      <c r="N549" s="101"/>
      <c r="O549" s="101"/>
      <c r="P549" s="101"/>
      <c r="Q549" s="101"/>
      <c r="U549" s="465">
        <f>U544/U548</f>
        <v>1000.2296756666667</v>
      </c>
      <c r="V549" s="465"/>
      <c r="W549" s="465"/>
      <c r="X549" s="465"/>
      <c r="Y549" s="465"/>
      <c r="Z549" s="465"/>
      <c r="AA549" s="465"/>
      <c r="AC549" s="121">
        <f>AC544/AC548</f>
        <v>767.15854083333329</v>
      </c>
      <c r="AD549" s="121"/>
      <c r="AE549" s="121"/>
      <c r="AF549" s="121"/>
      <c r="AG549" s="121"/>
      <c r="AH549" s="121"/>
    </row>
    <row r="550" spans="1:34" ht="14.25" thickTop="1">
      <c r="A550" s="491">
        <v>29</v>
      </c>
      <c r="B550" s="502" t="s">
        <v>320</v>
      </c>
      <c r="C550" s="503" t="s">
        <v>696</v>
      </c>
      <c r="D550" s="145"/>
      <c r="E550" s="145"/>
      <c r="F550" s="145"/>
      <c r="G550" s="145"/>
      <c r="H550" s="145"/>
      <c r="I550" s="145"/>
      <c r="J550" s="145"/>
      <c r="K550" s="145"/>
      <c r="L550" s="145"/>
      <c r="M550" s="145"/>
      <c r="N550" s="145"/>
      <c r="O550" s="145"/>
      <c r="P550" s="145"/>
      <c r="Q550" s="145"/>
      <c r="R550" s="145"/>
      <c r="S550" s="145"/>
      <c r="T550" s="145"/>
      <c r="AC550" s="287"/>
      <c r="AD550" s="287"/>
      <c r="AE550" s="287"/>
      <c r="AF550" s="287"/>
      <c r="AG550" s="287"/>
      <c r="AH550" s="287"/>
    </row>
    <row r="551" spans="1:34" ht="28.5" customHeight="1">
      <c r="U551" s="504" t="str">
        <f>U542</f>
        <v>9 tháng đầu năm 2014</v>
      </c>
      <c r="V551" s="504"/>
      <c r="W551" s="504"/>
      <c r="X551" s="504"/>
      <c r="Y551" s="504"/>
      <c r="Z551" s="504"/>
      <c r="AA551" s="504"/>
      <c r="AB551" s="505"/>
      <c r="AC551" s="504" t="str">
        <f>AC542</f>
        <v>9 tháng đầu năm 2013</v>
      </c>
      <c r="AD551" s="504"/>
      <c r="AE551" s="504"/>
      <c r="AF551" s="504"/>
      <c r="AG551" s="504"/>
      <c r="AH551" s="504"/>
    </row>
    <row r="552" spans="1:34">
      <c r="U552" s="506" t="e">
        <f>Don_Vi_Tinh_V</f>
        <v>#NAME?</v>
      </c>
      <c r="V552" s="506"/>
      <c r="W552" s="506"/>
      <c r="X552" s="506"/>
      <c r="Y552" s="506"/>
      <c r="Z552" s="506"/>
      <c r="AA552" s="506"/>
      <c r="AB552" s="106"/>
      <c r="AC552" s="506" t="e">
        <f>Don_Vi_Tinh_V</f>
        <v>#NAME?</v>
      </c>
      <c r="AD552" s="506"/>
      <c r="AE552" s="506"/>
      <c r="AF552" s="506"/>
      <c r="AG552" s="506"/>
      <c r="AH552" s="506"/>
    </row>
    <row r="553" spans="1:34">
      <c r="A553" s="379" t="s">
        <v>697</v>
      </c>
      <c r="B553" s="502"/>
      <c r="C553" s="502"/>
      <c r="D553" s="502"/>
      <c r="E553" s="502"/>
      <c r="F553" s="502"/>
      <c r="G553" s="502"/>
      <c r="H553" s="502"/>
      <c r="I553" s="502"/>
      <c r="J553" s="502"/>
      <c r="K553" s="502"/>
      <c r="L553" s="502"/>
      <c r="M553" s="502"/>
      <c r="N553" s="502"/>
      <c r="O553" s="502"/>
      <c r="U553" s="126">
        <f>U492+U502</f>
        <v>1247672736</v>
      </c>
      <c r="V553" s="126"/>
      <c r="W553" s="126"/>
      <c r="X553" s="126"/>
      <c r="Y553" s="126"/>
      <c r="Z553" s="126"/>
      <c r="AA553" s="126"/>
      <c r="AC553" s="126">
        <f>AC492+AC502</f>
        <v>1162830757</v>
      </c>
      <c r="AD553" s="126"/>
      <c r="AE553" s="126"/>
      <c r="AF553" s="126"/>
      <c r="AG553" s="126"/>
      <c r="AH553" s="126"/>
    </row>
    <row r="554" spans="1:34" ht="13.5" customHeight="1">
      <c r="A554" s="379" t="s">
        <v>663</v>
      </c>
      <c r="B554" s="502"/>
      <c r="C554" s="502"/>
      <c r="D554" s="502"/>
      <c r="E554" s="502"/>
      <c r="F554" s="502"/>
      <c r="G554" s="502"/>
      <c r="H554" s="502"/>
      <c r="I554" s="502"/>
      <c r="J554" s="502"/>
      <c r="K554" s="502"/>
      <c r="L554" s="502"/>
      <c r="M554" s="502"/>
      <c r="N554" s="502"/>
      <c r="O554" s="502"/>
      <c r="U554" s="126">
        <f>U493+U503</f>
        <v>10801014011</v>
      </c>
      <c r="V554" s="126"/>
      <c r="W554" s="126"/>
      <c r="X554" s="126"/>
      <c r="Y554" s="126"/>
      <c r="Z554" s="126"/>
      <c r="AA554" s="126"/>
      <c r="AC554" s="126">
        <f>AC493+AC503</f>
        <v>11815031044</v>
      </c>
      <c r="AD554" s="126"/>
      <c r="AE554" s="126"/>
      <c r="AF554" s="126"/>
      <c r="AG554" s="126"/>
      <c r="AH554" s="126"/>
    </row>
    <row r="555" spans="1:34">
      <c r="A555" s="379" t="s">
        <v>664</v>
      </c>
      <c r="B555" s="145"/>
      <c r="C555" s="145"/>
      <c r="D555" s="145"/>
      <c r="E555" s="145"/>
      <c r="F555" s="145"/>
      <c r="G555" s="145"/>
      <c r="H555" s="145"/>
      <c r="I555" s="145"/>
      <c r="J555" s="145"/>
      <c r="K555" s="145"/>
      <c r="L555" s="145"/>
      <c r="M555" s="145"/>
      <c r="N555" s="145"/>
      <c r="O555" s="145"/>
      <c r="U555" s="126">
        <f>U494+U504</f>
        <v>243575226</v>
      </c>
      <c r="V555" s="126"/>
      <c r="W555" s="126"/>
      <c r="X555" s="126"/>
      <c r="Y555" s="126"/>
      <c r="Z555" s="126"/>
      <c r="AA555" s="126"/>
      <c r="AC555" s="126">
        <f>AC494+AC504</f>
        <v>254205087</v>
      </c>
      <c r="AD555" s="126"/>
      <c r="AE555" s="126"/>
      <c r="AF555" s="126"/>
      <c r="AG555" s="126"/>
      <c r="AH555" s="126"/>
    </row>
    <row r="556" spans="1:34">
      <c r="A556" s="478" t="s">
        <v>669</v>
      </c>
      <c r="Q556" s="101"/>
      <c r="R556" s="101"/>
      <c r="S556" s="286"/>
      <c r="T556" s="101"/>
      <c r="U556" s="126">
        <f>U505</f>
        <v>7981441043</v>
      </c>
      <c r="V556" s="126"/>
      <c r="W556" s="126"/>
      <c r="X556" s="126"/>
      <c r="Y556" s="126"/>
      <c r="Z556" s="126"/>
      <c r="AA556" s="126"/>
      <c r="AB556" s="101"/>
      <c r="AC556" s="126">
        <f>AC505</f>
        <v>1345574770</v>
      </c>
      <c r="AD556" s="126"/>
      <c r="AE556" s="126"/>
      <c r="AF556" s="126"/>
      <c r="AG556" s="126"/>
      <c r="AH556" s="126"/>
    </row>
    <row r="557" spans="1:34">
      <c r="A557" s="379" t="s">
        <v>665</v>
      </c>
      <c r="B557" s="145"/>
      <c r="C557" s="145"/>
      <c r="D557" s="145"/>
      <c r="E557" s="145"/>
      <c r="F557" s="145"/>
      <c r="G557" s="145"/>
      <c r="H557" s="145"/>
      <c r="I557" s="145"/>
      <c r="J557" s="145"/>
      <c r="K557" s="145"/>
      <c r="L557" s="145"/>
      <c r="M557" s="145"/>
      <c r="N557" s="145"/>
      <c r="O557" s="145"/>
      <c r="U557" s="126">
        <f>U495+U506</f>
        <v>9595514759</v>
      </c>
      <c r="V557" s="126"/>
      <c r="W557" s="126"/>
      <c r="X557" s="126"/>
      <c r="Y557" s="126"/>
      <c r="Z557" s="126"/>
      <c r="AA557" s="126"/>
      <c r="AC557" s="126">
        <f>AC495+AC506</f>
        <v>8185726583</v>
      </c>
      <c r="AD557" s="126"/>
      <c r="AE557" s="126"/>
      <c r="AF557" s="126"/>
      <c r="AG557" s="126"/>
      <c r="AH557" s="126"/>
    </row>
    <row r="558" spans="1:34">
      <c r="A558" s="379" t="s">
        <v>698</v>
      </c>
      <c r="B558" s="145"/>
      <c r="C558" s="145"/>
      <c r="D558" s="145"/>
      <c r="E558" s="145"/>
      <c r="F558" s="145"/>
      <c r="G558" s="145"/>
      <c r="H558" s="145"/>
      <c r="I558" s="145"/>
      <c r="J558" s="145"/>
      <c r="K558" s="145"/>
      <c r="L558" s="145"/>
      <c r="M558" s="145"/>
      <c r="N558" s="145"/>
      <c r="O558" s="145"/>
      <c r="U558" s="126">
        <f>U496+U507</f>
        <v>4033213206</v>
      </c>
      <c r="V558" s="126"/>
      <c r="W558" s="126"/>
      <c r="X558" s="126"/>
      <c r="Y558" s="126"/>
      <c r="Z558" s="126"/>
      <c r="AA558" s="126"/>
      <c r="AC558" s="126">
        <f>AC496+AC507</f>
        <v>4660340758</v>
      </c>
      <c r="AD558" s="126"/>
      <c r="AE558" s="126"/>
      <c r="AF558" s="126"/>
      <c r="AG558" s="126"/>
      <c r="AH558" s="126"/>
    </row>
    <row r="559" spans="1:34" ht="15.75" customHeight="1" thickBot="1">
      <c r="U559" s="121" t="e">
        <f>SUBTOTAL(109,U552:Z558)</f>
        <v>#NAME?</v>
      </c>
      <c r="V559" s="121"/>
      <c r="W559" s="121"/>
      <c r="X559" s="121"/>
      <c r="Y559" s="121"/>
      <c r="Z559" s="121"/>
      <c r="AA559" s="121"/>
      <c r="AC559" s="121" t="e">
        <f>SUBTOTAL(109,AC552:AH558)</f>
        <v>#NAME?</v>
      </c>
      <c r="AD559" s="121"/>
      <c r="AE559" s="121"/>
      <c r="AF559" s="121"/>
      <c r="AG559" s="121"/>
      <c r="AH559" s="121"/>
    </row>
    <row r="560" spans="1:34" ht="15.75" customHeight="1" thickTop="1">
      <c r="U560" s="136"/>
      <c r="V560" s="136"/>
      <c r="W560" s="136"/>
      <c r="X560" s="136"/>
      <c r="Y560" s="136"/>
      <c r="Z560" s="136"/>
      <c r="AA560" s="136"/>
      <c r="AC560" s="136"/>
      <c r="AD560" s="136"/>
      <c r="AE560" s="136"/>
      <c r="AF560" s="136"/>
      <c r="AG560" s="136"/>
      <c r="AH560" s="136"/>
    </row>
    <row r="561" spans="1:34" ht="15.75" customHeight="1">
      <c r="A561" s="491">
        <v>30</v>
      </c>
      <c r="B561" s="502" t="s">
        <v>320</v>
      </c>
      <c r="C561" s="507" t="s">
        <v>699</v>
      </c>
      <c r="D561" s="508"/>
      <c r="E561" s="508"/>
      <c r="F561" s="508"/>
      <c r="G561" s="508"/>
      <c r="H561" s="508"/>
      <c r="I561" s="508"/>
      <c r="J561" s="508"/>
      <c r="K561" s="508"/>
      <c r="U561" s="509"/>
      <c r="V561" s="509"/>
      <c r="W561" s="509"/>
      <c r="X561" s="509"/>
      <c r="Y561" s="509"/>
      <c r="Z561" s="509"/>
      <c r="AA561" s="509"/>
      <c r="AC561" s="510"/>
      <c r="AD561" s="510"/>
      <c r="AE561" s="510"/>
      <c r="AF561" s="510"/>
      <c r="AG561" s="510"/>
      <c r="AH561" s="510"/>
    </row>
    <row r="562" spans="1:34" ht="15.75" customHeight="1">
      <c r="A562" s="507" t="s">
        <v>700</v>
      </c>
      <c r="B562" s="508"/>
      <c r="C562" s="508"/>
      <c r="D562" s="508"/>
      <c r="E562" s="508"/>
      <c r="F562" s="508"/>
      <c r="G562" s="508"/>
      <c r="H562" s="508"/>
      <c r="I562" s="508"/>
      <c r="J562" s="508"/>
      <c r="K562" s="508"/>
      <c r="L562" s="508"/>
      <c r="M562" s="508"/>
      <c r="N562" s="508"/>
      <c r="O562" s="508"/>
      <c r="P562" s="508"/>
      <c r="Q562" s="508"/>
      <c r="R562" s="508"/>
      <c r="S562" s="508"/>
      <c r="T562" s="508"/>
      <c r="U562" s="511"/>
      <c r="V562" s="511"/>
      <c r="W562" s="511"/>
      <c r="X562" s="511"/>
      <c r="Y562" s="511"/>
      <c r="Z562" s="511"/>
      <c r="AA562" s="147"/>
      <c r="AB562" s="147"/>
      <c r="AC562" s="147"/>
      <c r="AD562" s="147"/>
      <c r="AE562" s="147"/>
      <c r="AF562" s="147"/>
      <c r="AG562" s="147"/>
      <c r="AH562" s="510"/>
    </row>
    <row r="563" spans="1:34" ht="15.75" customHeight="1">
      <c r="A563" s="507"/>
      <c r="B563" s="508"/>
      <c r="C563" s="508"/>
      <c r="D563" s="508"/>
      <c r="E563" s="508"/>
      <c r="F563" s="508"/>
      <c r="G563" s="508"/>
      <c r="H563" s="508"/>
      <c r="I563" s="508"/>
      <c r="J563" s="508"/>
      <c r="K563" s="508"/>
      <c r="L563" s="512" t="s">
        <v>701</v>
      </c>
      <c r="M563" s="512"/>
      <c r="N563" s="512"/>
      <c r="O563" s="512"/>
      <c r="P563" s="512"/>
      <c r="Q563" s="512"/>
      <c r="R563" s="512"/>
      <c r="S563" s="512"/>
      <c r="T563" s="512"/>
      <c r="U563" s="512"/>
      <c r="V563" s="512"/>
      <c r="W563" s="512"/>
      <c r="X563" s="512"/>
      <c r="Y563" s="512"/>
      <c r="Z563" s="512"/>
      <c r="AA563" s="512"/>
      <c r="AB563" s="512"/>
      <c r="AC563" s="512"/>
      <c r="AD563" s="512"/>
      <c r="AE563" s="512"/>
      <c r="AF563" s="512"/>
      <c r="AG563" s="512"/>
      <c r="AH563" s="512"/>
    </row>
    <row r="564" spans="1:34" ht="15.75" customHeight="1">
      <c r="A564" s="507"/>
      <c r="B564" s="508"/>
      <c r="C564" s="508"/>
      <c r="D564" s="508"/>
      <c r="E564" s="508"/>
      <c r="F564" s="508"/>
      <c r="G564" s="508"/>
      <c r="H564" s="508"/>
      <c r="I564" s="508"/>
      <c r="J564" s="508"/>
      <c r="K564" s="508"/>
      <c r="L564" s="513" t="s">
        <v>464</v>
      </c>
      <c r="M564" s="513"/>
      <c r="N564" s="513"/>
      <c r="O564" s="513"/>
      <c r="P564" s="513"/>
      <c r="Q564" s="513"/>
      <c r="R564" s="513"/>
      <c r="S564" s="513"/>
      <c r="T564" s="513"/>
      <c r="U564" s="513"/>
      <c r="V564" s="513"/>
      <c r="W564" s="514"/>
      <c r="X564" s="513" t="s">
        <v>465</v>
      </c>
      <c r="Y564" s="513"/>
      <c r="Z564" s="513"/>
      <c r="AA564" s="513"/>
      <c r="AB564" s="513"/>
      <c r="AC564" s="513"/>
      <c r="AD564" s="513"/>
      <c r="AE564" s="513"/>
      <c r="AF564" s="513"/>
      <c r="AG564" s="513"/>
      <c r="AH564" s="513"/>
    </row>
    <row r="565" spans="1:34" ht="15.75" customHeight="1">
      <c r="A565" s="507"/>
      <c r="B565" s="508"/>
      <c r="C565" s="508"/>
      <c r="D565" s="508"/>
      <c r="E565" s="508"/>
      <c r="F565" s="508"/>
      <c r="G565" s="508"/>
      <c r="H565" s="508"/>
      <c r="I565" s="508"/>
      <c r="J565" s="508"/>
      <c r="K565" s="508"/>
      <c r="L565" s="515" t="s">
        <v>702</v>
      </c>
      <c r="M565" s="516"/>
      <c r="N565" s="516"/>
      <c r="O565" s="516"/>
      <c r="P565" s="516"/>
      <c r="Q565" s="517"/>
      <c r="R565" s="518" t="s">
        <v>703</v>
      </c>
      <c r="S565" s="518"/>
      <c r="T565" s="518"/>
      <c r="U565" s="518"/>
      <c r="V565" s="518"/>
      <c r="W565" s="519"/>
      <c r="X565" s="518" t="s">
        <v>702</v>
      </c>
      <c r="Y565" s="518"/>
      <c r="Z565" s="518"/>
      <c r="AA565" s="518"/>
      <c r="AB565" s="518"/>
      <c r="AC565" s="517"/>
      <c r="AD565" s="520" t="s">
        <v>703</v>
      </c>
      <c r="AE565" s="520"/>
      <c r="AF565" s="520"/>
      <c r="AG565" s="520"/>
      <c r="AH565" s="520"/>
    </row>
    <row r="566" spans="1:34" ht="15.75" customHeight="1">
      <c r="A566" s="521"/>
      <c r="B566" s="522"/>
      <c r="C566" s="522"/>
      <c r="D566" s="522"/>
      <c r="E566" s="522"/>
      <c r="F566" s="522"/>
      <c r="G566" s="522"/>
      <c r="H566" s="522"/>
      <c r="I566" s="522"/>
      <c r="J566" s="522"/>
      <c r="K566" s="522"/>
      <c r="L566" s="517"/>
      <c r="M566" s="517"/>
      <c r="N566" s="517"/>
      <c r="O566" s="517"/>
      <c r="P566" s="517" t="s">
        <v>466</v>
      </c>
      <c r="Q566" s="517"/>
      <c r="R566" s="517"/>
      <c r="S566" s="517"/>
      <c r="T566" s="517"/>
      <c r="U566" s="517"/>
      <c r="V566" s="517" t="s">
        <v>466</v>
      </c>
      <c r="W566" s="519"/>
      <c r="X566" s="517"/>
      <c r="Y566" s="517"/>
      <c r="Z566" s="517"/>
      <c r="AA566" s="517"/>
      <c r="AB566" s="517" t="s">
        <v>466</v>
      </c>
      <c r="AC566" s="517"/>
      <c r="AD566" s="517"/>
      <c r="AE566" s="517"/>
      <c r="AF566" s="517"/>
      <c r="AG566" s="517" t="s">
        <v>466</v>
      </c>
      <c r="AH566" s="510"/>
    </row>
    <row r="567" spans="1:34" ht="15.75" customHeight="1">
      <c r="A567" s="507" t="s">
        <v>383</v>
      </c>
      <c r="B567" s="508"/>
      <c r="C567" s="508"/>
      <c r="D567" s="508"/>
      <c r="E567" s="508"/>
      <c r="F567" s="508"/>
      <c r="G567" s="508"/>
      <c r="H567" s="508"/>
      <c r="I567" s="508"/>
      <c r="J567" s="508"/>
      <c r="K567" s="508"/>
      <c r="L567" s="508"/>
      <c r="M567" s="508"/>
      <c r="N567" s="508"/>
      <c r="O567" s="508"/>
      <c r="P567" s="508"/>
      <c r="Q567" s="508"/>
      <c r="R567" s="508"/>
      <c r="S567" s="508"/>
      <c r="T567" s="508"/>
      <c r="U567" s="511"/>
      <c r="V567" s="511"/>
      <c r="W567" s="511"/>
      <c r="X567" s="511"/>
      <c r="Y567" s="511"/>
      <c r="Z567" s="511"/>
      <c r="AA567" s="147"/>
      <c r="AB567" s="147"/>
      <c r="AC567" s="147"/>
      <c r="AD567" s="147"/>
      <c r="AE567" s="147"/>
      <c r="AF567" s="147"/>
      <c r="AG567" s="147"/>
      <c r="AH567" s="510"/>
    </row>
    <row r="568" spans="1:34" ht="15.75" customHeight="1">
      <c r="A568" s="508" t="s">
        <v>704</v>
      </c>
      <c r="B568" s="508"/>
      <c r="C568" s="508"/>
      <c r="D568" s="508"/>
      <c r="E568" s="508"/>
      <c r="F568" s="508"/>
      <c r="G568" s="508"/>
      <c r="H568" s="508"/>
      <c r="I568" s="508"/>
      <c r="J568" s="508"/>
      <c r="K568" s="508"/>
      <c r="L568" s="523">
        <v>114042955731</v>
      </c>
      <c r="M568" s="524"/>
      <c r="N568" s="524"/>
      <c r="O568" s="524"/>
      <c r="P568" s="524"/>
      <c r="Q568" s="525"/>
      <c r="R568" s="526">
        <v>0</v>
      </c>
      <c r="S568" s="526"/>
      <c r="T568" s="526"/>
      <c r="U568" s="526"/>
      <c r="V568" s="526"/>
      <c r="W568" s="511"/>
      <c r="X568" s="523">
        <v>92975213944</v>
      </c>
      <c r="Y568" s="524"/>
      <c r="Z568" s="524"/>
      <c r="AA568" s="524"/>
      <c r="AB568" s="524"/>
      <c r="AC568" s="147"/>
      <c r="AD568" s="527">
        <v>0</v>
      </c>
      <c r="AE568" s="527"/>
      <c r="AF568" s="527"/>
      <c r="AG568" s="527"/>
      <c r="AH568" s="527"/>
    </row>
    <row r="569" spans="1:34" ht="15.75" customHeight="1">
      <c r="A569" s="508" t="s">
        <v>705</v>
      </c>
      <c r="B569" s="508"/>
      <c r="C569" s="508"/>
      <c r="D569" s="508"/>
      <c r="E569" s="508"/>
      <c r="F569" s="508"/>
      <c r="G569" s="508"/>
      <c r="H569" s="508"/>
      <c r="I569" s="508"/>
      <c r="J569" s="508"/>
      <c r="K569" s="508"/>
      <c r="L569" s="528">
        <v>123856282642</v>
      </c>
      <c r="M569" s="529"/>
      <c r="N569" s="529"/>
      <c r="O569" s="529"/>
      <c r="P569" s="529"/>
      <c r="Q569" s="530"/>
      <c r="R569" s="531">
        <v>-18137572015</v>
      </c>
      <c r="S569" s="531"/>
      <c r="T569" s="531"/>
      <c r="U569" s="531"/>
      <c r="V569" s="531"/>
      <c r="W569" s="511"/>
      <c r="X569" s="526">
        <v>109320345687</v>
      </c>
      <c r="Y569" s="532"/>
      <c r="Z569" s="532"/>
      <c r="AA569" s="532"/>
      <c r="AB569" s="532"/>
      <c r="AC569" s="107"/>
      <c r="AD569" s="526">
        <v>-10156130942</v>
      </c>
      <c r="AE569" s="526"/>
      <c r="AF569" s="526"/>
      <c r="AG569" s="526"/>
      <c r="AH569" s="526"/>
    </row>
    <row r="570" spans="1:34" ht="15.75" customHeight="1">
      <c r="A570" s="508" t="s">
        <v>706</v>
      </c>
      <c r="B570" s="508"/>
      <c r="C570" s="508"/>
      <c r="D570" s="508"/>
      <c r="E570" s="508"/>
      <c r="F570" s="508"/>
      <c r="G570" s="508"/>
      <c r="H570" s="508"/>
      <c r="I570" s="508"/>
      <c r="J570" s="508"/>
      <c r="K570" s="508"/>
      <c r="L570" s="523">
        <v>0</v>
      </c>
      <c r="M570" s="97"/>
      <c r="N570" s="97"/>
      <c r="O570" s="97"/>
      <c r="P570" s="97"/>
      <c r="Q570" s="530"/>
      <c r="R570" s="526">
        <v>0</v>
      </c>
      <c r="S570" s="526"/>
      <c r="T570" s="526"/>
      <c r="U570" s="526"/>
      <c r="V570" s="526"/>
      <c r="W570" s="511"/>
      <c r="X570" s="526">
        <v>0</v>
      </c>
      <c r="Y570" s="526"/>
      <c r="Z570" s="526"/>
      <c r="AA570" s="526"/>
      <c r="AB570" s="526"/>
      <c r="AC570" s="147"/>
      <c r="AD570" s="527">
        <v>0</v>
      </c>
      <c r="AE570" s="527"/>
      <c r="AF570" s="527"/>
      <c r="AG570" s="527"/>
      <c r="AH570" s="527"/>
    </row>
    <row r="571" spans="1:34" ht="15.75" customHeight="1">
      <c r="A571" s="508" t="s">
        <v>707</v>
      </c>
      <c r="B571" s="508"/>
      <c r="C571" s="508"/>
      <c r="D571" s="508"/>
      <c r="E571" s="508"/>
      <c r="F571" s="508"/>
      <c r="G571" s="508"/>
      <c r="H571" s="508"/>
      <c r="I571" s="508"/>
      <c r="J571" s="508"/>
      <c r="K571" s="508"/>
      <c r="L571" s="523">
        <v>0</v>
      </c>
      <c r="M571" s="97"/>
      <c r="N571" s="97"/>
      <c r="O571" s="97"/>
      <c r="P571" s="97"/>
      <c r="Q571" s="530"/>
      <c r="R571" s="526">
        <v>0</v>
      </c>
      <c r="S571" s="526"/>
      <c r="T571" s="526"/>
      <c r="U571" s="526"/>
      <c r="V571" s="526"/>
      <c r="W571" s="511"/>
      <c r="X571" s="526">
        <v>0</v>
      </c>
      <c r="Y571" s="526"/>
      <c r="Z571" s="526"/>
      <c r="AA571" s="526"/>
      <c r="AB571" s="526"/>
      <c r="AC571" s="147"/>
      <c r="AD571" s="527">
        <v>0</v>
      </c>
      <c r="AE571" s="527"/>
      <c r="AF571" s="527"/>
      <c r="AG571" s="527"/>
      <c r="AH571" s="527"/>
    </row>
    <row r="572" spans="1:34" ht="15.75" customHeight="1">
      <c r="A572" s="508" t="s">
        <v>708</v>
      </c>
      <c r="B572" s="508"/>
      <c r="C572" s="508"/>
      <c r="D572" s="508"/>
      <c r="E572" s="508"/>
      <c r="F572" s="508"/>
      <c r="G572" s="508"/>
      <c r="H572" s="508"/>
      <c r="I572" s="508"/>
      <c r="J572" s="508"/>
      <c r="K572" s="508"/>
      <c r="L572" s="533">
        <v>0</v>
      </c>
      <c r="M572" s="534"/>
      <c r="N572" s="534"/>
      <c r="O572" s="534"/>
      <c r="P572" s="534"/>
      <c r="Q572" s="530"/>
      <c r="R572" s="526">
        <v>0</v>
      </c>
      <c r="S572" s="526"/>
      <c r="T572" s="526"/>
      <c r="U572" s="526"/>
      <c r="V572" s="526"/>
      <c r="W572" s="511"/>
      <c r="X572" s="526">
        <v>0</v>
      </c>
      <c r="Y572" s="526"/>
      <c r="Z572" s="526"/>
      <c r="AA572" s="526"/>
      <c r="AB572" s="526"/>
      <c r="AC572" s="147"/>
      <c r="AD572" s="535">
        <v>0</v>
      </c>
      <c r="AE572" s="535"/>
      <c r="AF572" s="535"/>
      <c r="AG572" s="535"/>
      <c r="AH572" s="535"/>
    </row>
    <row r="573" spans="1:34" ht="15.75" customHeight="1" thickBot="1">
      <c r="A573" s="507" t="s">
        <v>511</v>
      </c>
      <c r="B573" s="507"/>
      <c r="C573" s="507"/>
      <c r="D573" s="507"/>
      <c r="E573" s="507"/>
      <c r="F573" s="507"/>
      <c r="G573" s="507"/>
      <c r="H573" s="507"/>
      <c r="I573" s="507"/>
      <c r="J573" s="507"/>
      <c r="K573" s="507"/>
      <c r="L573" s="536">
        <f>SUM(L568:Q572)</f>
        <v>237899238373</v>
      </c>
      <c r="M573" s="537"/>
      <c r="N573" s="537"/>
      <c r="O573" s="537"/>
      <c r="P573" s="537"/>
      <c r="Q573" s="538"/>
      <c r="R573" s="536">
        <f>SUM(R568:V572)</f>
        <v>-18137572015</v>
      </c>
      <c r="S573" s="536"/>
      <c r="T573" s="536"/>
      <c r="U573" s="536"/>
      <c r="V573" s="536"/>
      <c r="W573" s="539"/>
      <c r="X573" s="540">
        <f>SUM(X568:AB572)</f>
        <v>202295559631</v>
      </c>
      <c r="Y573" s="541"/>
      <c r="Z573" s="541"/>
      <c r="AA573" s="541"/>
      <c r="AB573" s="541"/>
      <c r="AC573" s="539"/>
      <c r="AD573" s="542">
        <f>SUM(AD568:AH572)</f>
        <v>-10156130942</v>
      </c>
      <c r="AE573" s="542"/>
      <c r="AF573" s="542"/>
      <c r="AG573" s="542"/>
      <c r="AH573" s="542"/>
    </row>
    <row r="574" spans="1:34" ht="15.75" customHeight="1" thickTop="1">
      <c r="A574" s="507"/>
      <c r="B574" s="508"/>
      <c r="C574" s="508"/>
      <c r="D574" s="508"/>
      <c r="E574" s="508"/>
      <c r="F574" s="508"/>
      <c r="G574" s="508"/>
      <c r="H574" s="508"/>
      <c r="I574" s="508"/>
      <c r="J574" s="508"/>
      <c r="K574" s="508"/>
      <c r="L574" s="508"/>
      <c r="M574" s="508"/>
      <c r="N574" s="508"/>
      <c r="O574" s="508"/>
      <c r="P574" s="508"/>
      <c r="Q574" s="508"/>
      <c r="R574" s="508"/>
      <c r="S574" s="508"/>
      <c r="T574" s="508"/>
      <c r="U574" s="511"/>
      <c r="V574" s="511"/>
      <c r="W574" s="511"/>
      <c r="X574" s="511"/>
      <c r="Y574" s="511"/>
      <c r="Z574" s="511"/>
      <c r="AA574" s="147"/>
      <c r="AB574" s="147"/>
      <c r="AC574" s="147"/>
      <c r="AD574" s="147"/>
      <c r="AE574" s="147"/>
      <c r="AF574" s="147"/>
      <c r="AG574" s="147"/>
      <c r="AH574" s="510"/>
    </row>
    <row r="575" spans="1:34" ht="15.75" customHeight="1">
      <c r="A575" s="507"/>
      <c r="B575" s="508"/>
      <c r="C575" s="508"/>
      <c r="D575" s="508"/>
      <c r="E575" s="508"/>
      <c r="F575" s="508"/>
      <c r="G575" s="508"/>
      <c r="H575" s="508"/>
      <c r="I575" s="508"/>
      <c r="J575" s="508"/>
      <c r="K575" s="508"/>
      <c r="L575" s="508"/>
      <c r="M575" s="508"/>
      <c r="N575" s="508"/>
      <c r="O575" s="508"/>
      <c r="P575" s="508"/>
      <c r="Q575" s="508"/>
      <c r="R575" s="508"/>
      <c r="S575" s="508"/>
      <c r="T575" s="508"/>
      <c r="U575" s="511"/>
      <c r="V575" s="511"/>
      <c r="W575" s="543" t="s">
        <v>701</v>
      </c>
      <c r="X575" s="543"/>
      <c r="Y575" s="543"/>
      <c r="Z575" s="543"/>
      <c r="AA575" s="543"/>
      <c r="AB575" s="543"/>
      <c r="AC575" s="543"/>
      <c r="AD575" s="543"/>
      <c r="AE575" s="543"/>
      <c r="AF575" s="543"/>
      <c r="AG575" s="543"/>
      <c r="AH575" s="543"/>
    </row>
    <row r="576" spans="1:34" ht="15.75" customHeight="1">
      <c r="A576" s="507"/>
      <c r="B576" s="508"/>
      <c r="C576" s="508"/>
      <c r="D576" s="508"/>
      <c r="E576" s="508"/>
      <c r="F576" s="508"/>
      <c r="G576" s="508"/>
      <c r="H576" s="508"/>
      <c r="I576" s="508"/>
      <c r="J576" s="508"/>
      <c r="K576" s="508"/>
      <c r="L576" s="508"/>
      <c r="M576" s="508"/>
      <c r="N576" s="508"/>
      <c r="O576" s="508"/>
      <c r="P576" s="508"/>
      <c r="Q576" s="508"/>
      <c r="R576" s="508"/>
      <c r="S576" s="508"/>
      <c r="T576" s="508"/>
      <c r="U576" s="511"/>
      <c r="V576" s="511"/>
      <c r="W576" s="544" t="str">
        <f>L564</f>
        <v>30/09/2014</v>
      </c>
      <c r="X576" s="544"/>
      <c r="Y576" s="544"/>
      <c r="Z576" s="544"/>
      <c r="AA576" s="544"/>
      <c r="AB576" s="544"/>
      <c r="AC576" s="545"/>
      <c r="AD576" s="546" t="str">
        <f>X564</f>
        <v>01/01/2014</v>
      </c>
      <c r="AE576" s="546"/>
      <c r="AF576" s="546"/>
      <c r="AG576" s="546"/>
      <c r="AH576" s="546"/>
    </row>
    <row r="577" spans="1:35" ht="15.75" customHeight="1">
      <c r="A577" s="507" t="s">
        <v>385</v>
      </c>
      <c r="B577" s="522"/>
      <c r="C577" s="522"/>
      <c r="D577" s="522"/>
      <c r="E577" s="522"/>
      <c r="F577" s="522"/>
      <c r="G577" s="522"/>
      <c r="H577" s="522"/>
      <c r="I577" s="522"/>
      <c r="J577" s="522"/>
      <c r="K577" s="522"/>
      <c r="L577" s="522"/>
      <c r="M577" s="522"/>
      <c r="N577" s="522"/>
      <c r="O577" s="522"/>
      <c r="P577" s="522"/>
      <c r="Q577" s="522"/>
      <c r="R577" s="522"/>
      <c r="S577" s="522"/>
      <c r="T577" s="522"/>
      <c r="U577" s="547"/>
      <c r="V577" s="547"/>
      <c r="W577" s="548" t="s">
        <v>466</v>
      </c>
      <c r="X577" s="548"/>
      <c r="Y577" s="548"/>
      <c r="Z577" s="548"/>
      <c r="AA577" s="548"/>
      <c r="AB577" s="548"/>
      <c r="AC577" s="549"/>
      <c r="AD577" s="548" t="s">
        <v>466</v>
      </c>
      <c r="AE577" s="548"/>
      <c r="AF577" s="548"/>
      <c r="AG577" s="548"/>
      <c r="AH577" s="548"/>
    </row>
    <row r="578" spans="1:35" ht="15.75" customHeight="1">
      <c r="A578" s="508" t="s">
        <v>709</v>
      </c>
      <c r="B578" s="508"/>
      <c r="C578" s="508"/>
      <c r="D578" s="508"/>
      <c r="E578" s="508"/>
      <c r="F578" s="508"/>
      <c r="G578" s="508"/>
      <c r="H578" s="508"/>
      <c r="I578" s="508"/>
      <c r="J578" s="508"/>
      <c r="K578" s="508"/>
      <c r="L578" s="508"/>
      <c r="M578" s="508"/>
      <c r="N578" s="508"/>
      <c r="O578" s="508"/>
      <c r="P578" s="508"/>
      <c r="Q578" s="508"/>
      <c r="R578" s="508"/>
      <c r="S578" s="508"/>
      <c r="T578" s="508"/>
      <c r="U578" s="511"/>
      <c r="V578" s="547"/>
      <c r="W578" s="550">
        <v>0</v>
      </c>
      <c r="X578" s="550"/>
      <c r="Y578" s="550"/>
      <c r="Z578" s="550"/>
      <c r="AA578" s="550"/>
      <c r="AB578" s="550"/>
      <c r="AC578" s="147"/>
      <c r="AD578" s="548">
        <v>0</v>
      </c>
      <c r="AE578" s="548"/>
      <c r="AF578" s="548"/>
      <c r="AG578" s="548"/>
      <c r="AH578" s="548"/>
    </row>
    <row r="579" spans="1:35" ht="15.75" customHeight="1">
      <c r="A579" s="508" t="s">
        <v>710</v>
      </c>
      <c r="B579" s="508"/>
      <c r="C579" s="508"/>
      <c r="D579" s="508"/>
      <c r="E579" s="508"/>
      <c r="F579" s="508"/>
      <c r="G579" s="508"/>
      <c r="H579" s="508"/>
      <c r="I579" s="508"/>
      <c r="J579" s="508"/>
      <c r="K579" s="508"/>
      <c r="L579" s="508"/>
      <c r="M579" s="508"/>
      <c r="N579" s="508"/>
      <c r="O579" s="508"/>
      <c r="P579" s="508"/>
      <c r="Q579" s="508"/>
      <c r="R579" s="508"/>
      <c r="S579" s="508"/>
      <c r="T579" s="508"/>
      <c r="U579" s="511"/>
      <c r="V579" s="547"/>
      <c r="W579" s="550">
        <v>144632372387</v>
      </c>
      <c r="X579" s="550"/>
      <c r="Y579" s="550"/>
      <c r="Z579" s="550"/>
      <c r="AA579" s="550"/>
      <c r="AB579" s="550"/>
      <c r="AC579" s="147"/>
      <c r="AD579" s="550">
        <v>112556351667</v>
      </c>
      <c r="AE579" s="550"/>
      <c r="AF579" s="550"/>
      <c r="AG579" s="550"/>
      <c r="AH579" s="550"/>
      <c r="AI579" s="550"/>
    </row>
    <row r="580" spans="1:35" ht="15.75" customHeight="1">
      <c r="A580" s="508" t="s">
        <v>420</v>
      </c>
      <c r="B580" s="508"/>
      <c r="C580" s="508"/>
      <c r="D580" s="508"/>
      <c r="E580" s="508"/>
      <c r="F580" s="508"/>
      <c r="G580" s="508"/>
      <c r="H580" s="508"/>
      <c r="I580" s="508"/>
      <c r="J580" s="508"/>
      <c r="K580" s="508"/>
      <c r="L580" s="508"/>
      <c r="M580" s="508"/>
      <c r="N580" s="508"/>
      <c r="O580" s="508"/>
      <c r="P580" s="508"/>
      <c r="Q580" s="508"/>
      <c r="R580" s="508"/>
      <c r="S580" s="508"/>
      <c r="T580" s="508"/>
      <c r="U580" s="511"/>
      <c r="V580" s="547"/>
      <c r="W580" s="551">
        <v>1485351325</v>
      </c>
      <c r="X580" s="551"/>
      <c r="Y580" s="551"/>
      <c r="Z580" s="551"/>
      <c r="AA580" s="551"/>
      <c r="AB580" s="551"/>
      <c r="AC580" s="147"/>
      <c r="AD580" s="551">
        <v>1446076638</v>
      </c>
      <c r="AE580" s="551"/>
      <c r="AF580" s="551"/>
      <c r="AG580" s="551"/>
      <c r="AH580" s="551"/>
      <c r="AI580" s="551"/>
    </row>
    <row r="581" spans="1:35" ht="15.75" customHeight="1" thickBot="1">
      <c r="A581" s="507" t="s">
        <v>511</v>
      </c>
      <c r="B581" s="507"/>
      <c r="C581" s="507"/>
      <c r="D581" s="507"/>
      <c r="E581" s="507"/>
      <c r="F581" s="507"/>
      <c r="G581" s="507"/>
      <c r="H581" s="507"/>
      <c r="I581" s="507"/>
      <c r="J581" s="507"/>
      <c r="K581" s="507"/>
      <c r="L581" s="507"/>
      <c r="M581" s="507"/>
      <c r="N581" s="507"/>
      <c r="O581" s="507"/>
      <c r="P581" s="507"/>
      <c r="Q581" s="507"/>
      <c r="R581" s="507"/>
      <c r="S581" s="507"/>
      <c r="T581" s="507"/>
      <c r="U581" s="514"/>
      <c r="V581" s="511"/>
      <c r="W581" s="552">
        <f>W578+W579+W580</f>
        <v>146117723712</v>
      </c>
      <c r="X581" s="552"/>
      <c r="Y581" s="552"/>
      <c r="Z581" s="552"/>
      <c r="AA581" s="552"/>
      <c r="AB581" s="552"/>
      <c r="AC581" s="553"/>
      <c r="AD581" s="554">
        <f>AD578+AD579+AD580</f>
        <v>114002428305</v>
      </c>
      <c r="AE581" s="554"/>
      <c r="AF581" s="554"/>
      <c r="AG581" s="554"/>
      <c r="AH581" s="554"/>
    </row>
    <row r="582" spans="1:35" ht="15.75" customHeight="1" thickTop="1">
      <c r="A582" s="507"/>
      <c r="B582" s="508"/>
      <c r="C582" s="508"/>
      <c r="D582" s="508"/>
      <c r="E582" s="508"/>
      <c r="F582" s="508"/>
      <c r="G582" s="508"/>
      <c r="H582" s="508"/>
      <c r="I582" s="508"/>
      <c r="J582" s="508"/>
      <c r="K582" s="508"/>
      <c r="L582" s="508"/>
      <c r="M582" s="508"/>
      <c r="N582" s="508"/>
      <c r="O582" s="508"/>
      <c r="P582" s="508"/>
      <c r="Q582" s="508"/>
      <c r="R582" s="508"/>
      <c r="S582" s="508"/>
      <c r="T582" s="508"/>
      <c r="U582" s="511"/>
      <c r="V582" s="511"/>
      <c r="W582" s="511"/>
      <c r="X582" s="511"/>
      <c r="Y582" s="511"/>
      <c r="Z582" s="511"/>
      <c r="AA582" s="147"/>
      <c r="AB582" s="147"/>
      <c r="AC582" s="147"/>
      <c r="AD582" s="147"/>
      <c r="AE582" s="147"/>
      <c r="AF582" s="147"/>
      <c r="AG582" s="147"/>
      <c r="AH582" s="510"/>
    </row>
    <row r="583" spans="1:35" ht="65.25" customHeight="1">
      <c r="A583" s="555" t="s">
        <v>711</v>
      </c>
      <c r="B583" s="555"/>
      <c r="C583" s="555"/>
      <c r="D583" s="555"/>
      <c r="E583" s="555"/>
      <c r="F583" s="555"/>
      <c r="G583" s="555"/>
      <c r="H583" s="555"/>
      <c r="I583" s="555"/>
      <c r="J583" s="555"/>
      <c r="K583" s="555"/>
      <c r="L583" s="555"/>
      <c r="M583" s="555"/>
      <c r="N583" s="555"/>
      <c r="O583" s="555"/>
      <c r="P583" s="555"/>
      <c r="Q583" s="555"/>
      <c r="R583" s="555"/>
      <c r="S583" s="555"/>
      <c r="T583" s="555"/>
      <c r="U583" s="555"/>
      <c r="V583" s="555"/>
      <c r="W583" s="555"/>
      <c r="X583" s="555"/>
      <c r="Y583" s="555"/>
      <c r="Z583" s="555"/>
      <c r="AA583" s="555"/>
      <c r="AB583" s="555"/>
      <c r="AC583" s="555"/>
      <c r="AD583" s="555"/>
      <c r="AE583" s="555"/>
      <c r="AF583" s="555"/>
      <c r="AG583" s="555"/>
      <c r="AH583" s="555"/>
    </row>
    <row r="584" spans="1:35" ht="15.75" customHeight="1">
      <c r="A584" s="507"/>
      <c r="B584" s="508"/>
      <c r="C584" s="508"/>
      <c r="D584" s="508"/>
      <c r="E584" s="508"/>
      <c r="F584" s="508"/>
      <c r="G584" s="508"/>
      <c r="H584" s="508"/>
      <c r="I584" s="508"/>
      <c r="J584" s="508"/>
      <c r="K584" s="508"/>
      <c r="L584" s="508"/>
      <c r="M584" s="508"/>
      <c r="N584" s="508"/>
      <c r="O584" s="508"/>
      <c r="P584" s="508"/>
      <c r="Q584" s="508"/>
      <c r="R584" s="508"/>
      <c r="S584" s="508"/>
      <c r="T584" s="508"/>
      <c r="U584" s="511"/>
      <c r="V584" s="511"/>
      <c r="W584" s="511"/>
      <c r="X584" s="511"/>
      <c r="Y584" s="511"/>
      <c r="Z584" s="511"/>
      <c r="AA584" s="147"/>
      <c r="AB584" s="147"/>
      <c r="AC584" s="147"/>
      <c r="AD584" s="147"/>
      <c r="AE584" s="147"/>
      <c r="AF584" s="147"/>
      <c r="AG584" s="147"/>
      <c r="AH584" s="510"/>
    </row>
    <row r="585" spans="1:35" ht="15.75" customHeight="1">
      <c r="A585" s="507" t="s">
        <v>712</v>
      </c>
      <c r="B585" s="508"/>
      <c r="C585" s="508"/>
      <c r="D585" s="508"/>
      <c r="E585" s="508"/>
      <c r="F585" s="508"/>
      <c r="G585" s="508"/>
      <c r="H585" s="508"/>
      <c r="I585" s="508"/>
      <c r="J585" s="508"/>
      <c r="K585" s="508"/>
      <c r="L585" s="508"/>
      <c r="M585" s="508"/>
      <c r="N585" s="508"/>
      <c r="O585" s="508"/>
      <c r="P585" s="508"/>
      <c r="Q585" s="508"/>
      <c r="R585" s="508"/>
      <c r="S585" s="508"/>
      <c r="T585" s="508"/>
      <c r="U585" s="511"/>
      <c r="V585" s="511"/>
      <c r="W585" s="511"/>
      <c r="X585" s="511"/>
      <c r="Y585" s="511"/>
      <c r="Z585" s="511"/>
      <c r="AA585" s="147"/>
      <c r="AB585" s="147"/>
      <c r="AC585" s="147"/>
      <c r="AD585" s="147"/>
      <c r="AE585" s="147"/>
      <c r="AF585" s="147"/>
      <c r="AG585" s="147"/>
      <c r="AH585" s="510"/>
    </row>
    <row r="586" spans="1:35" ht="48" customHeight="1">
      <c r="A586" s="556" t="s">
        <v>713</v>
      </c>
      <c r="B586" s="556"/>
      <c r="C586" s="556"/>
      <c r="D586" s="556"/>
      <c r="E586" s="556"/>
      <c r="F586" s="556"/>
      <c r="G586" s="556"/>
      <c r="H586" s="556"/>
      <c r="I586" s="556"/>
      <c r="J586" s="556"/>
      <c r="K586" s="556"/>
      <c r="L586" s="556"/>
      <c r="M586" s="556"/>
      <c r="N586" s="556"/>
      <c r="O586" s="556"/>
      <c r="P586" s="556"/>
      <c r="Q586" s="556"/>
      <c r="R586" s="556"/>
      <c r="S586" s="556"/>
      <c r="T586" s="556"/>
      <c r="U586" s="556"/>
      <c r="V586" s="556"/>
      <c r="W586" s="556"/>
      <c r="X586" s="556"/>
      <c r="Y586" s="556"/>
      <c r="Z586" s="556"/>
      <c r="AA586" s="556"/>
      <c r="AB586" s="556"/>
      <c r="AC586" s="556"/>
      <c r="AD586" s="556"/>
      <c r="AE586" s="556"/>
      <c r="AF586" s="556"/>
      <c r="AG586" s="556"/>
      <c r="AH586" s="556"/>
    </row>
    <row r="587" spans="1:35" ht="16.5" customHeight="1">
      <c r="A587" s="557"/>
      <c r="B587" s="557"/>
      <c r="C587" s="557"/>
      <c r="D587" s="557"/>
      <c r="E587" s="557"/>
      <c r="F587" s="557"/>
      <c r="G587" s="557"/>
      <c r="H587" s="557"/>
      <c r="I587" s="557"/>
      <c r="J587" s="557"/>
      <c r="K587" s="557"/>
      <c r="L587" s="557"/>
      <c r="M587" s="557"/>
      <c r="N587" s="557"/>
      <c r="O587" s="557"/>
      <c r="P587" s="557"/>
      <c r="Q587" s="557"/>
      <c r="R587" s="557"/>
      <c r="S587" s="557"/>
      <c r="T587" s="557"/>
      <c r="U587" s="557"/>
      <c r="V587" s="557"/>
      <c r="W587" s="557"/>
      <c r="X587" s="557"/>
      <c r="Y587" s="557"/>
      <c r="Z587" s="557"/>
      <c r="AA587" s="557"/>
      <c r="AB587" s="557"/>
      <c r="AC587" s="557"/>
      <c r="AD587" s="557"/>
      <c r="AE587" s="557"/>
      <c r="AF587" s="557"/>
      <c r="AG587" s="557"/>
      <c r="AH587" s="557"/>
    </row>
    <row r="588" spans="1:35" ht="15.75" customHeight="1">
      <c r="A588" s="507" t="s">
        <v>714</v>
      </c>
      <c r="B588" s="508"/>
      <c r="C588" s="508"/>
      <c r="D588" s="508"/>
      <c r="E588" s="508"/>
      <c r="F588" s="508"/>
      <c r="G588" s="508"/>
      <c r="H588" s="508"/>
      <c r="I588" s="508"/>
      <c r="J588" s="508"/>
      <c r="K588" s="508"/>
      <c r="L588" s="508"/>
      <c r="M588" s="508"/>
      <c r="N588" s="508"/>
      <c r="O588" s="508"/>
      <c r="P588" s="508"/>
      <c r="Q588" s="508"/>
      <c r="R588" s="508"/>
      <c r="S588" s="508"/>
      <c r="T588" s="508"/>
      <c r="U588" s="511"/>
      <c r="V588" s="511"/>
      <c r="W588" s="511"/>
      <c r="X588" s="511"/>
      <c r="Y588" s="511"/>
      <c r="Z588" s="511"/>
      <c r="AA588" s="147"/>
      <c r="AB588" s="147"/>
      <c r="AC588" s="147"/>
      <c r="AD588" s="147"/>
      <c r="AE588" s="147"/>
      <c r="AF588" s="147"/>
      <c r="AG588" s="147"/>
      <c r="AH588" s="510"/>
    </row>
    <row r="589" spans="1:35" ht="15.75" customHeight="1">
      <c r="A589" s="558" t="s">
        <v>715</v>
      </c>
      <c r="B589" s="558"/>
      <c r="C589" s="558"/>
      <c r="D589" s="558"/>
      <c r="E589" s="558"/>
      <c r="F589" s="558"/>
      <c r="G589" s="558"/>
      <c r="H589" s="558"/>
      <c r="I589" s="558"/>
      <c r="J589" s="558"/>
      <c r="K589" s="558"/>
      <c r="L589" s="558"/>
      <c r="M589" s="558"/>
      <c r="N589" s="558"/>
      <c r="O589" s="558"/>
      <c r="P589" s="558"/>
      <c r="Q589" s="558"/>
      <c r="R589" s="558"/>
      <c r="S589" s="558"/>
      <c r="T589" s="558"/>
      <c r="U589" s="558"/>
      <c r="V589" s="558"/>
      <c r="W589" s="558"/>
      <c r="X589" s="558"/>
      <c r="Y589" s="558"/>
      <c r="Z589" s="558"/>
      <c r="AA589" s="558"/>
      <c r="AB589" s="558"/>
      <c r="AC589" s="558"/>
      <c r="AD589" s="558"/>
      <c r="AE589" s="558"/>
      <c r="AF589" s="558"/>
      <c r="AG589" s="558"/>
      <c r="AH589" s="558"/>
    </row>
    <row r="590" spans="1:35" ht="15.75" customHeight="1">
      <c r="A590" s="559"/>
      <c r="B590" s="559"/>
      <c r="C590" s="559"/>
      <c r="D590" s="559"/>
      <c r="E590" s="559"/>
      <c r="F590" s="559"/>
      <c r="G590" s="559"/>
      <c r="H590" s="559"/>
      <c r="I590" s="559"/>
      <c r="J590" s="559"/>
      <c r="K590" s="559"/>
      <c r="L590" s="559"/>
      <c r="M590" s="559"/>
      <c r="N590" s="559"/>
      <c r="O590" s="559"/>
      <c r="P590" s="559"/>
      <c r="Q590" s="559"/>
      <c r="R590" s="559"/>
      <c r="S590" s="559"/>
      <c r="T590" s="559"/>
      <c r="U590" s="559"/>
      <c r="V590" s="559"/>
      <c r="W590" s="559"/>
      <c r="X590" s="559"/>
      <c r="Y590" s="559"/>
      <c r="Z590" s="559"/>
      <c r="AA590" s="559"/>
      <c r="AB590" s="559"/>
      <c r="AC590" s="559"/>
      <c r="AD590" s="559"/>
      <c r="AE590" s="559"/>
      <c r="AF590" s="559"/>
      <c r="AG590" s="559"/>
      <c r="AH590" s="559"/>
    </row>
    <row r="591" spans="1:35" s="496" customFormat="1" ht="15.75" customHeight="1">
      <c r="A591" s="507" t="s">
        <v>716</v>
      </c>
      <c r="B591" s="507"/>
      <c r="C591" s="507"/>
      <c r="D591" s="507"/>
      <c r="E591" s="507"/>
      <c r="F591" s="507"/>
      <c r="G591" s="507"/>
      <c r="H591" s="507"/>
      <c r="I591" s="507"/>
      <c r="J591" s="507"/>
      <c r="K591" s="507"/>
      <c r="L591" s="507"/>
      <c r="M591" s="507"/>
      <c r="N591" s="507"/>
      <c r="O591" s="507"/>
      <c r="P591" s="507"/>
      <c r="Q591" s="507"/>
      <c r="R591" s="507"/>
      <c r="S591" s="507"/>
      <c r="T591" s="507"/>
      <c r="U591" s="514"/>
      <c r="V591" s="514"/>
      <c r="W591" s="514"/>
      <c r="X591" s="514"/>
      <c r="Y591" s="514"/>
      <c r="Z591" s="514"/>
      <c r="AA591" s="545"/>
      <c r="AB591" s="545"/>
      <c r="AC591" s="545"/>
      <c r="AD591" s="545"/>
      <c r="AE591" s="545"/>
      <c r="AF591" s="545"/>
      <c r="AG591" s="545"/>
      <c r="AH591" s="510"/>
    </row>
    <row r="592" spans="1:35" ht="48" customHeight="1">
      <c r="A592" s="555" t="s">
        <v>717</v>
      </c>
      <c r="B592" s="555"/>
      <c r="C592" s="555"/>
      <c r="D592" s="555"/>
      <c r="E592" s="555"/>
      <c r="F592" s="555"/>
      <c r="G592" s="555"/>
      <c r="H592" s="555"/>
      <c r="I592" s="555"/>
      <c r="J592" s="555"/>
      <c r="K592" s="555"/>
      <c r="L592" s="555"/>
      <c r="M592" s="555"/>
      <c r="N592" s="555"/>
      <c r="O592" s="555"/>
      <c r="P592" s="555"/>
      <c r="Q592" s="555"/>
      <c r="R592" s="555"/>
      <c r="S592" s="555"/>
      <c r="T592" s="555"/>
      <c r="U592" s="555"/>
      <c r="V592" s="555"/>
      <c r="W592" s="555"/>
      <c r="X592" s="555"/>
      <c r="Y592" s="555"/>
      <c r="Z592" s="555"/>
      <c r="AA592" s="555"/>
      <c r="AB592" s="555"/>
      <c r="AC592" s="555"/>
      <c r="AD592" s="555"/>
      <c r="AE592" s="555"/>
      <c r="AF592" s="555"/>
      <c r="AG592" s="555"/>
      <c r="AH592" s="555"/>
    </row>
    <row r="593" spans="1:35" ht="15.75" customHeight="1">
      <c r="A593" s="560"/>
      <c r="B593" s="560"/>
      <c r="C593" s="560"/>
      <c r="D593" s="560"/>
      <c r="E593" s="560"/>
      <c r="F593" s="560"/>
      <c r="G593" s="560"/>
      <c r="H593" s="560"/>
      <c r="I593" s="560"/>
      <c r="J593" s="560"/>
      <c r="K593" s="560"/>
      <c r="L593" s="560"/>
      <c r="M593" s="560"/>
      <c r="N593" s="560"/>
      <c r="O593" s="560"/>
      <c r="P593" s="560"/>
      <c r="Q593" s="560"/>
      <c r="R593" s="560"/>
      <c r="S593" s="560"/>
      <c r="T593" s="560"/>
      <c r="U593" s="560"/>
      <c r="V593" s="560"/>
      <c r="W593" s="560"/>
      <c r="X593" s="560"/>
      <c r="Y593" s="560"/>
      <c r="Z593" s="560"/>
      <c r="AA593" s="560"/>
      <c r="AB593" s="560"/>
      <c r="AC593" s="560"/>
      <c r="AD593" s="560"/>
      <c r="AE593" s="560"/>
      <c r="AF593" s="560"/>
      <c r="AG593" s="560"/>
      <c r="AH593" s="560"/>
    </row>
    <row r="594" spans="1:35" s="496" customFormat="1" ht="16.5" customHeight="1">
      <c r="A594" s="561" t="s">
        <v>718</v>
      </c>
      <c r="B594" s="561"/>
      <c r="C594" s="561"/>
      <c r="D594" s="561"/>
      <c r="E594" s="561"/>
      <c r="F594" s="561"/>
      <c r="G594" s="561"/>
      <c r="H594" s="561"/>
      <c r="I594" s="561"/>
      <c r="J594" s="561"/>
      <c r="K594" s="561"/>
      <c r="L594" s="561"/>
      <c r="M594" s="561"/>
      <c r="N594" s="561"/>
      <c r="O594" s="561"/>
      <c r="P594" s="561"/>
      <c r="Q594" s="561"/>
      <c r="R594" s="561"/>
      <c r="S594" s="561"/>
      <c r="T594" s="561"/>
      <c r="U594" s="561"/>
      <c r="V594" s="561"/>
      <c r="W594" s="561"/>
      <c r="X594" s="561"/>
      <c r="Y594" s="561"/>
      <c r="Z594" s="561"/>
      <c r="AA594" s="561"/>
      <c r="AB594" s="561"/>
      <c r="AC594" s="561"/>
      <c r="AD594" s="561"/>
      <c r="AE594" s="561"/>
      <c r="AF594" s="561"/>
      <c r="AG594" s="561"/>
      <c r="AH594" s="561"/>
    </row>
    <row r="595" spans="1:35" ht="52.5" customHeight="1">
      <c r="A595" s="555" t="s">
        <v>719</v>
      </c>
      <c r="B595" s="555"/>
      <c r="C595" s="555"/>
      <c r="D595" s="555"/>
      <c r="E595" s="555"/>
      <c r="F595" s="555"/>
      <c r="G595" s="555"/>
      <c r="H595" s="555"/>
      <c r="I595" s="555"/>
      <c r="J595" s="555"/>
      <c r="K595" s="555"/>
      <c r="L595" s="555"/>
      <c r="M595" s="555"/>
      <c r="N595" s="555"/>
      <c r="O595" s="555"/>
      <c r="P595" s="555"/>
      <c r="Q595" s="555"/>
      <c r="R595" s="555"/>
      <c r="S595" s="555"/>
      <c r="T595" s="555"/>
      <c r="U595" s="555"/>
      <c r="V595" s="555"/>
      <c r="W595" s="555"/>
      <c r="X595" s="555"/>
      <c r="Y595" s="555"/>
      <c r="Z595" s="555"/>
      <c r="AA595" s="555"/>
      <c r="AB595" s="555"/>
      <c r="AC595" s="555"/>
      <c r="AD595" s="555"/>
      <c r="AE595" s="555"/>
      <c r="AF595" s="555"/>
      <c r="AG595" s="555"/>
      <c r="AH595" s="555"/>
    </row>
    <row r="596" spans="1:35" ht="15.75" customHeight="1">
      <c r="A596" s="560"/>
      <c r="B596" s="560"/>
      <c r="C596" s="560"/>
      <c r="D596" s="560"/>
      <c r="E596" s="560"/>
      <c r="F596" s="560"/>
      <c r="G596" s="560"/>
      <c r="H596" s="560"/>
      <c r="I596" s="560"/>
      <c r="J596" s="560"/>
      <c r="K596" s="560"/>
      <c r="L596" s="560"/>
      <c r="M596" s="560"/>
      <c r="N596" s="560"/>
      <c r="O596" s="560"/>
      <c r="P596" s="560"/>
      <c r="Q596" s="560"/>
      <c r="R596" s="560"/>
      <c r="S596" s="560"/>
      <c r="T596" s="560"/>
      <c r="U596" s="560"/>
      <c r="V596" s="560"/>
      <c r="W596" s="560"/>
      <c r="X596" s="560"/>
      <c r="Y596" s="560"/>
      <c r="Z596" s="560"/>
      <c r="AA596" s="560"/>
      <c r="AB596" s="560"/>
      <c r="AC596" s="560"/>
      <c r="AD596" s="560"/>
      <c r="AE596" s="560"/>
      <c r="AF596" s="560"/>
      <c r="AG596" s="560"/>
      <c r="AH596" s="560"/>
    </row>
    <row r="597" spans="1:35" ht="15.75" customHeight="1">
      <c r="A597" s="507" t="s">
        <v>720</v>
      </c>
      <c r="B597" s="508"/>
      <c r="C597" s="508"/>
      <c r="D597" s="508"/>
      <c r="E597" s="508"/>
      <c r="F597" s="508"/>
      <c r="G597" s="508"/>
      <c r="H597" s="508"/>
      <c r="I597" s="508"/>
      <c r="J597" s="508"/>
      <c r="K597" s="508"/>
      <c r="L597" s="508"/>
      <c r="M597" s="508"/>
      <c r="N597" s="508"/>
      <c r="O597" s="508"/>
      <c r="P597" s="508"/>
      <c r="Q597" s="508"/>
      <c r="R597" s="508"/>
      <c r="S597" s="508"/>
      <c r="T597" s="508"/>
      <c r="U597" s="511"/>
      <c r="V597" s="511"/>
      <c r="W597" s="511"/>
      <c r="X597" s="511"/>
      <c r="Y597" s="511"/>
      <c r="Z597" s="511"/>
      <c r="AA597" s="147"/>
      <c r="AB597" s="147"/>
      <c r="AC597" s="147"/>
      <c r="AD597" s="147"/>
      <c r="AE597" s="147"/>
      <c r="AF597" s="147"/>
      <c r="AG597" s="147"/>
      <c r="AH597" s="510"/>
    </row>
    <row r="598" spans="1:35" ht="60" customHeight="1">
      <c r="A598" s="555" t="s">
        <v>721</v>
      </c>
      <c r="B598" s="555"/>
      <c r="C598" s="555"/>
      <c r="D598" s="555"/>
      <c r="E598" s="555"/>
      <c r="F598" s="555"/>
      <c r="G598" s="555"/>
      <c r="H598" s="555"/>
      <c r="I598" s="555"/>
      <c r="J598" s="555"/>
      <c r="K598" s="555"/>
      <c r="L598" s="555"/>
      <c r="M598" s="555"/>
      <c r="N598" s="555"/>
      <c r="O598" s="555"/>
      <c r="P598" s="555"/>
      <c r="Q598" s="555"/>
      <c r="R598" s="555"/>
      <c r="S598" s="555"/>
      <c r="T598" s="555"/>
      <c r="U598" s="555"/>
      <c r="V598" s="555"/>
      <c r="W598" s="555"/>
      <c r="X598" s="555"/>
      <c r="Y598" s="555"/>
      <c r="Z598" s="555"/>
      <c r="AA598" s="555"/>
      <c r="AB598" s="555"/>
      <c r="AC598" s="555"/>
      <c r="AD598" s="555"/>
      <c r="AE598" s="555"/>
      <c r="AF598" s="555"/>
      <c r="AG598" s="555"/>
      <c r="AH598" s="555"/>
    </row>
    <row r="599" spans="1:35" ht="30" customHeight="1">
      <c r="A599" s="562"/>
      <c r="B599" s="563"/>
      <c r="C599" s="563"/>
      <c r="D599" s="563"/>
      <c r="E599" s="563"/>
      <c r="F599" s="563"/>
      <c r="G599" s="564"/>
      <c r="H599" s="564"/>
      <c r="I599" s="565" t="s">
        <v>722</v>
      </c>
      <c r="J599" s="566"/>
      <c r="K599" s="566"/>
      <c r="L599" s="566"/>
      <c r="M599" s="566"/>
      <c r="N599" s="567"/>
      <c r="O599" s="565" t="s">
        <v>723</v>
      </c>
      <c r="P599" s="566"/>
      <c r="Q599" s="566"/>
      <c r="R599" s="566"/>
      <c r="S599" s="566"/>
      <c r="T599" s="564"/>
      <c r="U599" s="564"/>
      <c r="V599" s="568" t="s">
        <v>722</v>
      </c>
      <c r="W599" s="568"/>
      <c r="X599" s="568"/>
      <c r="Y599" s="568"/>
      <c r="Z599" s="568"/>
      <c r="AA599" s="568"/>
      <c r="AB599" s="569"/>
      <c r="AC599" s="568" t="s">
        <v>511</v>
      </c>
      <c r="AD599" s="568"/>
      <c r="AE599" s="568"/>
      <c r="AF599" s="568"/>
      <c r="AG599" s="568"/>
      <c r="AH599" s="568"/>
      <c r="AI599" s="570"/>
    </row>
    <row r="600" spans="1:35" ht="15.95" customHeight="1">
      <c r="A600" s="571"/>
      <c r="B600" s="572"/>
      <c r="C600" s="572"/>
      <c r="D600" s="572"/>
      <c r="E600" s="572"/>
      <c r="F600" s="572"/>
      <c r="G600" s="572"/>
      <c r="H600" s="564"/>
      <c r="I600" s="573" t="s">
        <v>466</v>
      </c>
      <c r="J600" s="566"/>
      <c r="K600" s="566"/>
      <c r="L600" s="566"/>
      <c r="M600" s="566"/>
      <c r="N600" s="567"/>
      <c r="O600" s="573" t="s">
        <v>466</v>
      </c>
      <c r="P600" s="566"/>
      <c r="Q600" s="566"/>
      <c r="R600" s="566"/>
      <c r="S600" s="566"/>
      <c r="T600" s="564"/>
      <c r="U600" s="564"/>
      <c r="V600" s="574" t="s">
        <v>466</v>
      </c>
      <c r="W600" s="574"/>
      <c r="X600" s="574"/>
      <c r="Y600" s="574"/>
      <c r="Z600" s="574"/>
      <c r="AA600" s="574"/>
      <c r="AB600" s="569"/>
      <c r="AC600" s="575" t="s">
        <v>466</v>
      </c>
      <c r="AD600" s="575"/>
      <c r="AE600" s="575"/>
      <c r="AF600" s="575"/>
      <c r="AG600" s="575"/>
      <c r="AH600" s="575"/>
      <c r="AI600" s="570"/>
    </row>
    <row r="601" spans="1:35" ht="15.95" customHeight="1">
      <c r="A601" s="576" t="s">
        <v>724</v>
      </c>
      <c r="B601" s="577"/>
      <c r="C601" s="577"/>
      <c r="D601" s="577"/>
      <c r="E601" s="577"/>
      <c r="F601" s="577"/>
      <c r="G601" s="577"/>
      <c r="H601" s="578"/>
      <c r="I601" s="579"/>
      <c r="J601" s="580"/>
      <c r="K601" s="580"/>
      <c r="L601" s="580"/>
      <c r="M601" s="580"/>
      <c r="N601" s="567"/>
      <c r="O601" s="567"/>
      <c r="P601" s="567"/>
      <c r="Q601" s="567"/>
      <c r="R601" s="567"/>
      <c r="S601" s="567"/>
      <c r="T601" s="564"/>
      <c r="U601" s="564"/>
      <c r="V601" s="581"/>
      <c r="W601" s="581"/>
      <c r="X601" s="581"/>
      <c r="Y601" s="581"/>
      <c r="Z601" s="581"/>
      <c r="AA601" s="581"/>
      <c r="AB601" s="581"/>
      <c r="AC601" s="581"/>
      <c r="AD601" s="581"/>
      <c r="AE601" s="582"/>
      <c r="AF601" s="583"/>
      <c r="AG601" s="583"/>
      <c r="AH601" s="583"/>
      <c r="AI601" s="583"/>
    </row>
    <row r="602" spans="1:35" ht="15.95" customHeight="1">
      <c r="A602" s="584" t="s">
        <v>389</v>
      </c>
      <c r="B602" s="584"/>
      <c r="C602" s="584"/>
      <c r="D602" s="584"/>
      <c r="E602" s="584"/>
      <c r="F602" s="584"/>
      <c r="G602" s="584"/>
      <c r="H602" s="584"/>
      <c r="I602" s="584"/>
      <c r="J602" s="584"/>
      <c r="K602" s="584"/>
      <c r="L602" s="584"/>
      <c r="M602" s="584"/>
      <c r="N602" s="585"/>
      <c r="O602" s="585"/>
      <c r="P602" s="585"/>
      <c r="Q602" s="585"/>
      <c r="R602" s="585"/>
      <c r="S602" s="585"/>
      <c r="T602" s="586"/>
      <c r="U602" s="564"/>
      <c r="V602" s="582">
        <f>L568</f>
        <v>114042955731</v>
      </c>
      <c r="W602" s="582"/>
      <c r="X602" s="582"/>
      <c r="Y602" s="582"/>
      <c r="Z602" s="582"/>
      <c r="AA602" s="582"/>
      <c r="AB602" s="581"/>
      <c r="AC602" s="582">
        <f>V602</f>
        <v>114042955731</v>
      </c>
      <c r="AD602" s="582"/>
      <c r="AE602" s="582"/>
      <c r="AF602" s="582"/>
      <c r="AG602" s="582"/>
      <c r="AH602" s="582"/>
      <c r="AI602" s="570"/>
    </row>
    <row r="603" spans="1:35" ht="18.75" customHeight="1">
      <c r="A603" s="584" t="s">
        <v>705</v>
      </c>
      <c r="B603" s="584"/>
      <c r="C603" s="584"/>
      <c r="D603" s="584"/>
      <c r="E603" s="584"/>
      <c r="F603" s="584"/>
      <c r="G603" s="584"/>
      <c r="H603" s="584"/>
      <c r="I603" s="584"/>
      <c r="J603" s="584"/>
      <c r="K603" s="584"/>
      <c r="L603" s="584"/>
      <c r="M603" s="584"/>
      <c r="N603" s="585"/>
      <c r="O603" s="585"/>
      <c r="P603" s="585"/>
      <c r="Q603" s="585"/>
      <c r="R603" s="585"/>
      <c r="S603" s="585"/>
      <c r="T603" s="586"/>
      <c r="U603" s="564"/>
      <c r="V603" s="582">
        <f>L569+R569</f>
        <v>105718710627</v>
      </c>
      <c r="W603" s="582"/>
      <c r="X603" s="582"/>
      <c r="Y603" s="582"/>
      <c r="Z603" s="582"/>
      <c r="AA603" s="582"/>
      <c r="AB603" s="581"/>
      <c r="AC603" s="582">
        <f>V603</f>
        <v>105718710627</v>
      </c>
      <c r="AD603" s="582"/>
      <c r="AE603" s="582"/>
      <c r="AF603" s="582"/>
      <c r="AG603" s="582"/>
      <c r="AH603" s="582"/>
      <c r="AI603" s="570"/>
    </row>
    <row r="604" spans="1:35" ht="15.95" customHeight="1">
      <c r="A604" s="587" t="s">
        <v>706</v>
      </c>
      <c r="B604" s="588"/>
      <c r="C604" s="588"/>
      <c r="D604" s="588"/>
      <c r="E604" s="588"/>
      <c r="F604" s="588"/>
      <c r="G604" s="588"/>
      <c r="H604" s="589"/>
      <c r="I604" s="590"/>
      <c r="J604" s="591"/>
      <c r="K604" s="591"/>
      <c r="L604" s="591"/>
      <c r="M604" s="591"/>
      <c r="N604" s="585"/>
      <c r="O604" s="585"/>
      <c r="P604" s="585"/>
      <c r="Q604" s="585"/>
      <c r="R604" s="585"/>
      <c r="S604" s="585"/>
      <c r="T604" s="586"/>
      <c r="U604" s="564"/>
      <c r="V604" s="582">
        <v>0</v>
      </c>
      <c r="W604" s="582"/>
      <c r="X604" s="582"/>
      <c r="Y604" s="582"/>
      <c r="Z604" s="582"/>
      <c r="AA604" s="582"/>
      <c r="AB604" s="581"/>
      <c r="AC604" s="582">
        <f>V604</f>
        <v>0</v>
      </c>
      <c r="AD604" s="582"/>
      <c r="AE604" s="582"/>
      <c r="AF604" s="582"/>
      <c r="AG604" s="582"/>
      <c r="AH604" s="582"/>
      <c r="AI604" s="570"/>
    </row>
    <row r="605" spans="1:35" ht="15.95" customHeight="1">
      <c r="A605" s="587" t="s">
        <v>707</v>
      </c>
      <c r="B605" s="588"/>
      <c r="C605" s="588"/>
      <c r="D605" s="588"/>
      <c r="E605" s="588"/>
      <c r="F605" s="588"/>
      <c r="G605" s="588"/>
      <c r="H605" s="564"/>
      <c r="I605" s="592"/>
      <c r="J605" s="593"/>
      <c r="K605" s="593"/>
      <c r="L605" s="593"/>
      <c r="M605" s="593"/>
      <c r="N605" s="585"/>
      <c r="O605" s="585"/>
      <c r="P605" s="585"/>
      <c r="Q605" s="585"/>
      <c r="R605" s="585"/>
      <c r="S605" s="585"/>
      <c r="T605" s="586"/>
      <c r="U605" s="564"/>
      <c r="V605" s="582">
        <v>0</v>
      </c>
      <c r="W605" s="582"/>
      <c r="X605" s="582"/>
      <c r="Y605" s="582"/>
      <c r="Z605" s="582"/>
      <c r="AA605" s="582"/>
      <c r="AB605" s="581"/>
      <c r="AC605" s="582">
        <f>V605</f>
        <v>0</v>
      </c>
      <c r="AD605" s="582"/>
      <c r="AE605" s="582"/>
      <c r="AF605" s="582"/>
      <c r="AG605" s="582"/>
      <c r="AH605" s="582"/>
      <c r="AI605" s="570"/>
    </row>
    <row r="606" spans="1:35" ht="15.95" customHeight="1">
      <c r="A606" s="587" t="s">
        <v>708</v>
      </c>
      <c r="B606" s="588"/>
      <c r="C606" s="588"/>
      <c r="D606" s="588"/>
      <c r="E606" s="588"/>
      <c r="F606" s="588"/>
      <c r="G606" s="588"/>
      <c r="H606" s="564"/>
      <c r="I606" s="592"/>
      <c r="J606" s="593"/>
      <c r="K606" s="593"/>
      <c r="L606" s="593"/>
      <c r="M606" s="593"/>
      <c r="N606" s="585"/>
      <c r="O606" s="585"/>
      <c r="P606" s="585"/>
      <c r="Q606" s="585"/>
      <c r="R606" s="585"/>
      <c r="S606" s="585"/>
      <c r="T606" s="586"/>
      <c r="U606" s="564"/>
      <c r="V606" s="582">
        <v>0</v>
      </c>
      <c r="W606" s="582"/>
      <c r="X606" s="582"/>
      <c r="Y606" s="582"/>
      <c r="Z606" s="582"/>
      <c r="AA606" s="582"/>
      <c r="AB606" s="581"/>
      <c r="AC606" s="582">
        <f>V606</f>
        <v>0</v>
      </c>
      <c r="AD606" s="582"/>
      <c r="AE606" s="582"/>
      <c r="AF606" s="582"/>
      <c r="AG606" s="582"/>
      <c r="AH606" s="582"/>
      <c r="AI606" s="570"/>
    </row>
    <row r="607" spans="1:35" s="605" customFormat="1" ht="15.95" customHeight="1" thickBot="1">
      <c r="A607" s="594" t="s">
        <v>511</v>
      </c>
      <c r="B607" s="595"/>
      <c r="C607" s="595"/>
      <c r="D607" s="595"/>
      <c r="E607" s="595"/>
      <c r="F607" s="595"/>
      <c r="G607" s="595"/>
      <c r="H607" s="596"/>
      <c r="I607" s="597">
        <f>SUM(I602:M606)</f>
        <v>0</v>
      </c>
      <c r="J607" s="598"/>
      <c r="K607" s="598"/>
      <c r="L607" s="598"/>
      <c r="M607" s="598"/>
      <c r="N607" s="599"/>
      <c r="O607" s="600"/>
      <c r="P607" s="601"/>
      <c r="Q607" s="601"/>
      <c r="R607" s="601"/>
      <c r="S607" s="601"/>
      <c r="T607" s="602"/>
      <c r="U607" s="596"/>
      <c r="V607" s="603">
        <f>SUM(V602:AA606)</f>
        <v>219761666358</v>
      </c>
      <c r="W607" s="603"/>
      <c r="X607" s="603"/>
      <c r="Y607" s="603"/>
      <c r="Z607" s="603"/>
      <c r="AA607" s="603"/>
      <c r="AB607" s="602"/>
      <c r="AC607" s="603">
        <f>SUM(AC602:AH606)</f>
        <v>219761666358</v>
      </c>
      <c r="AD607" s="603"/>
      <c r="AE607" s="603"/>
      <c r="AF607" s="603"/>
      <c r="AG607" s="603"/>
      <c r="AH607" s="603"/>
      <c r="AI607" s="604"/>
    </row>
    <row r="608" spans="1:35" s="605" customFormat="1" ht="15.95" customHeight="1" thickTop="1">
      <c r="A608" s="606"/>
      <c r="B608" s="607"/>
      <c r="C608" s="607"/>
      <c r="D608" s="607"/>
      <c r="E608" s="607"/>
      <c r="F608" s="607"/>
      <c r="G608" s="607"/>
      <c r="H608" s="596"/>
      <c r="I608" s="608"/>
      <c r="J608" s="609"/>
      <c r="K608" s="609"/>
      <c r="L608" s="609"/>
      <c r="M608" s="609"/>
      <c r="N608" s="599"/>
      <c r="O608" s="599"/>
      <c r="P608" s="610"/>
      <c r="Q608" s="610"/>
      <c r="R608" s="610"/>
      <c r="S608" s="610"/>
      <c r="T608" s="602"/>
      <c r="U608" s="596"/>
      <c r="V608" s="611"/>
      <c r="W608" s="611"/>
      <c r="X608" s="611"/>
      <c r="Y608" s="611"/>
      <c r="Z608" s="611"/>
      <c r="AA608" s="611"/>
      <c r="AB608" s="602"/>
      <c r="AC608" s="611"/>
      <c r="AD608" s="611"/>
      <c r="AE608" s="611"/>
      <c r="AF608" s="611"/>
      <c r="AG608" s="611"/>
      <c r="AH608" s="611"/>
      <c r="AI608" s="604"/>
    </row>
    <row r="609" spans="1:35" ht="15.95" customHeight="1">
      <c r="A609" s="612" t="s">
        <v>725</v>
      </c>
      <c r="B609" s="613"/>
      <c r="C609" s="613"/>
      <c r="D609" s="613"/>
      <c r="E609" s="613"/>
      <c r="F609" s="613"/>
      <c r="G609" s="613"/>
      <c r="H609" s="614"/>
      <c r="I609" s="615"/>
      <c r="J609" s="616"/>
      <c r="K609" s="616"/>
      <c r="L609" s="616"/>
      <c r="M609" s="616"/>
      <c r="N609" s="617"/>
      <c r="O609" s="617"/>
      <c r="P609" s="617"/>
      <c r="Q609" s="617"/>
      <c r="R609" s="617"/>
      <c r="S609" s="617"/>
      <c r="T609" s="586"/>
      <c r="U609" s="564"/>
      <c r="V609" s="586"/>
      <c r="W609" s="586"/>
      <c r="X609" s="586"/>
      <c r="Y609" s="586"/>
      <c r="Z609" s="586"/>
      <c r="AA609" s="586"/>
      <c r="AB609" s="586"/>
      <c r="AC609" s="586"/>
      <c r="AD609" s="586"/>
      <c r="AE609" s="586"/>
      <c r="AF609" s="586"/>
      <c r="AG609" s="586"/>
      <c r="AH609" s="581"/>
      <c r="AI609" s="570"/>
    </row>
    <row r="610" spans="1:35" ht="15.95" customHeight="1">
      <c r="A610" s="618" t="s">
        <v>389</v>
      </c>
      <c r="B610" s="618"/>
      <c r="C610" s="618"/>
      <c r="D610" s="618"/>
      <c r="E610" s="618"/>
      <c r="F610" s="618"/>
      <c r="G610" s="618"/>
      <c r="H610" s="618"/>
      <c r="I610" s="618"/>
      <c r="J610" s="618"/>
      <c r="K610" s="618"/>
      <c r="L610" s="618"/>
      <c r="M610" s="618"/>
      <c r="N610" s="617"/>
      <c r="O610" s="617"/>
      <c r="P610" s="617"/>
      <c r="Q610" s="617"/>
      <c r="R610" s="617"/>
      <c r="S610" s="617"/>
      <c r="T610" s="586"/>
      <c r="U610" s="564"/>
      <c r="V610" s="582">
        <f>X568</f>
        <v>92975213944</v>
      </c>
      <c r="W610" s="582"/>
      <c r="X610" s="582"/>
      <c r="Y610" s="582"/>
      <c r="Z610" s="582"/>
      <c r="AA610" s="582"/>
      <c r="AB610" s="586"/>
      <c r="AC610" s="582">
        <f>V610</f>
        <v>92975213944</v>
      </c>
      <c r="AD610" s="582"/>
      <c r="AE610" s="582"/>
      <c r="AF610" s="582"/>
      <c r="AG610" s="582"/>
      <c r="AH610" s="582"/>
      <c r="AI610" s="570"/>
    </row>
    <row r="611" spans="1:35" ht="15.95" customHeight="1">
      <c r="A611" s="584" t="s">
        <v>705</v>
      </c>
      <c r="B611" s="584"/>
      <c r="C611" s="584"/>
      <c r="D611" s="584"/>
      <c r="E611" s="584"/>
      <c r="F611" s="584"/>
      <c r="G611" s="584"/>
      <c r="H611" s="584"/>
      <c r="I611" s="584"/>
      <c r="J611" s="584"/>
      <c r="K611" s="584"/>
      <c r="L611" s="584"/>
      <c r="M611" s="584"/>
      <c r="N611" s="617"/>
      <c r="O611" s="617"/>
      <c r="P611" s="617"/>
      <c r="Q611" s="617"/>
      <c r="R611" s="617"/>
      <c r="S611" s="617"/>
      <c r="T611" s="586"/>
      <c r="U611" s="564"/>
      <c r="V611" s="582">
        <f>X569+AD569</f>
        <v>99164214745</v>
      </c>
      <c r="W611" s="582"/>
      <c r="X611" s="582"/>
      <c r="Y611" s="582"/>
      <c r="Z611" s="582"/>
      <c r="AA611" s="582"/>
      <c r="AB611" s="586"/>
      <c r="AC611" s="582">
        <f>V611</f>
        <v>99164214745</v>
      </c>
      <c r="AD611" s="582"/>
      <c r="AE611" s="582"/>
      <c r="AF611" s="582"/>
      <c r="AG611" s="582"/>
      <c r="AH611" s="582"/>
      <c r="AI611" s="570"/>
    </row>
    <row r="612" spans="1:35" ht="15.95" customHeight="1">
      <c r="A612" s="587" t="s">
        <v>706</v>
      </c>
      <c r="B612" s="588"/>
      <c r="C612" s="588"/>
      <c r="D612" s="588"/>
      <c r="E612" s="588"/>
      <c r="F612" s="588"/>
      <c r="G612" s="588"/>
      <c r="H612" s="564"/>
      <c r="I612" s="615"/>
      <c r="J612" s="616"/>
      <c r="K612" s="616"/>
      <c r="L612" s="616"/>
      <c r="M612" s="616"/>
      <c r="N612" s="617"/>
      <c r="O612" s="617"/>
      <c r="P612" s="617"/>
      <c r="Q612" s="617"/>
      <c r="R612" s="617"/>
      <c r="S612" s="617"/>
      <c r="T612" s="586"/>
      <c r="U612" s="564"/>
      <c r="V612" s="582"/>
      <c r="W612" s="582"/>
      <c r="X612" s="582"/>
      <c r="Y612" s="582"/>
      <c r="Z612" s="582"/>
      <c r="AA612" s="582"/>
      <c r="AB612" s="586"/>
      <c r="AC612" s="582">
        <f>V612</f>
        <v>0</v>
      </c>
      <c r="AD612" s="582"/>
      <c r="AE612" s="582"/>
      <c r="AF612" s="582"/>
      <c r="AG612" s="582"/>
      <c r="AH612" s="582"/>
      <c r="AI612" s="570"/>
    </row>
    <row r="613" spans="1:35" ht="15.95" customHeight="1">
      <c r="A613" s="587" t="s">
        <v>707</v>
      </c>
      <c r="B613" s="588"/>
      <c r="C613" s="588"/>
      <c r="D613" s="588"/>
      <c r="E613" s="588"/>
      <c r="F613" s="588"/>
      <c r="G613" s="588"/>
      <c r="H613" s="564"/>
      <c r="I613" s="615"/>
      <c r="J613" s="616"/>
      <c r="K613" s="616"/>
      <c r="L613" s="616"/>
      <c r="M613" s="616"/>
      <c r="N613" s="617"/>
      <c r="O613" s="617"/>
      <c r="P613" s="617"/>
      <c r="Q613" s="617"/>
      <c r="R613" s="617"/>
      <c r="S613" s="617"/>
      <c r="T613" s="586"/>
      <c r="U613" s="564"/>
      <c r="V613" s="582"/>
      <c r="W613" s="582"/>
      <c r="X613" s="582"/>
      <c r="Y613" s="582"/>
      <c r="Z613" s="582"/>
      <c r="AA613" s="582"/>
      <c r="AB613" s="586"/>
      <c r="AC613" s="582">
        <f>V613</f>
        <v>0</v>
      </c>
      <c r="AD613" s="582"/>
      <c r="AE613" s="582"/>
      <c r="AF613" s="582"/>
      <c r="AG613" s="582"/>
      <c r="AH613" s="582"/>
      <c r="AI613" s="570"/>
    </row>
    <row r="614" spans="1:35" ht="15.75" customHeight="1">
      <c r="A614" s="587" t="s">
        <v>708</v>
      </c>
      <c r="B614" s="588"/>
      <c r="C614" s="588"/>
      <c r="D614" s="588"/>
      <c r="E614" s="588"/>
      <c r="F614" s="588"/>
      <c r="G614" s="588"/>
      <c r="H614" s="508"/>
      <c r="I614" s="615"/>
      <c r="J614" s="616"/>
      <c r="K614" s="616"/>
      <c r="L614" s="616"/>
      <c r="M614" s="616"/>
      <c r="N614" s="619"/>
      <c r="O614" s="619"/>
      <c r="P614" s="619"/>
      <c r="Q614" s="619"/>
      <c r="R614" s="619"/>
      <c r="S614" s="619"/>
      <c r="T614" s="620"/>
      <c r="U614" s="564"/>
      <c r="V614" s="582"/>
      <c r="W614" s="582"/>
      <c r="X614" s="582"/>
      <c r="Y614" s="582"/>
      <c r="Z614" s="582"/>
      <c r="AA614" s="582"/>
      <c r="AB614" s="586"/>
      <c r="AC614" s="621">
        <f>V614</f>
        <v>0</v>
      </c>
      <c r="AD614" s="621"/>
      <c r="AE614" s="621"/>
      <c r="AF614" s="621"/>
      <c r="AG614" s="621"/>
      <c r="AH614" s="621"/>
      <c r="AI614" s="570"/>
    </row>
    <row r="615" spans="1:35" s="496" customFormat="1" ht="15.75" customHeight="1" thickBot="1">
      <c r="A615" s="622" t="s">
        <v>511</v>
      </c>
      <c r="B615" s="623"/>
      <c r="C615" s="623"/>
      <c r="D615" s="623"/>
      <c r="E615" s="623"/>
      <c r="F615" s="623"/>
      <c r="G615" s="623"/>
      <c r="H615" s="507"/>
      <c r="I615" s="600">
        <f>SUM(I610:M614)</f>
        <v>0</v>
      </c>
      <c r="J615" s="624"/>
      <c r="K615" s="624"/>
      <c r="L615" s="624"/>
      <c r="M615" s="624"/>
      <c r="N615" s="625"/>
      <c r="O615" s="600"/>
      <c r="P615" s="624"/>
      <c r="Q615" s="624"/>
      <c r="R615" s="624"/>
      <c r="S615" s="624"/>
      <c r="T615" s="626"/>
      <c r="U615" s="627"/>
      <c r="V615" s="603">
        <f>SUM(V610:AA614)</f>
        <v>192139428689</v>
      </c>
      <c r="W615" s="603"/>
      <c r="X615" s="603"/>
      <c r="Y615" s="603"/>
      <c r="Z615" s="603"/>
      <c r="AA615" s="603"/>
      <c r="AB615" s="602"/>
      <c r="AC615" s="603">
        <f>SUM(AC610:AH614)</f>
        <v>192139428689</v>
      </c>
      <c r="AD615" s="603"/>
      <c r="AE615" s="603"/>
      <c r="AF615" s="603"/>
      <c r="AG615" s="603"/>
      <c r="AH615" s="603"/>
      <c r="AI615" s="628"/>
    </row>
    <row r="616" spans="1:35" ht="15.95" customHeight="1" thickTop="1">
      <c r="A616" s="629" t="s">
        <v>726</v>
      </c>
      <c r="B616" s="630"/>
      <c r="C616" s="630"/>
      <c r="D616" s="630"/>
      <c r="E616" s="630"/>
      <c r="F616" s="630"/>
      <c r="G616" s="630"/>
      <c r="H616" s="508"/>
      <c r="I616" s="631"/>
      <c r="J616" s="632"/>
      <c r="K616" s="632"/>
      <c r="L616" s="632"/>
      <c r="M616" s="632"/>
      <c r="N616" s="508"/>
      <c r="O616" s="508"/>
      <c r="P616" s="508"/>
      <c r="Q616" s="508"/>
      <c r="R616" s="508"/>
      <c r="S616" s="508"/>
      <c r="T616" s="508"/>
      <c r="U616" s="511"/>
      <c r="V616" s="511"/>
      <c r="W616" s="511"/>
      <c r="X616" s="511"/>
      <c r="Y616" s="511"/>
      <c r="Z616" s="511"/>
      <c r="AA616" s="147"/>
      <c r="AB616" s="147"/>
      <c r="AC616" s="147"/>
      <c r="AD616" s="147"/>
      <c r="AE616" s="147"/>
      <c r="AF616" s="147"/>
      <c r="AG616" s="147"/>
      <c r="AH616" s="560"/>
    </row>
    <row r="617" spans="1:35" ht="63" customHeight="1">
      <c r="A617" s="555" t="s">
        <v>727</v>
      </c>
      <c r="B617" s="555"/>
      <c r="C617" s="555"/>
      <c r="D617" s="555"/>
      <c r="E617" s="555"/>
      <c r="F617" s="555"/>
      <c r="G617" s="555"/>
      <c r="H617" s="555"/>
      <c r="I617" s="555"/>
      <c r="J617" s="555"/>
      <c r="K617" s="555"/>
      <c r="L617" s="555"/>
      <c r="M617" s="555"/>
      <c r="N617" s="555"/>
      <c r="O617" s="555"/>
      <c r="P617" s="555"/>
      <c r="Q617" s="555"/>
      <c r="R617" s="555"/>
      <c r="S617" s="555"/>
      <c r="T617" s="555"/>
      <c r="U617" s="555"/>
      <c r="V617" s="555"/>
      <c r="W617" s="555"/>
      <c r="X617" s="555"/>
      <c r="Y617" s="555"/>
      <c r="Z617" s="555"/>
      <c r="AA617" s="555"/>
      <c r="AB617" s="555"/>
      <c r="AC617" s="555"/>
      <c r="AD617" s="555"/>
      <c r="AE617" s="555"/>
      <c r="AF617" s="555"/>
      <c r="AG617" s="555"/>
      <c r="AH617" s="555"/>
    </row>
    <row r="618" spans="1:35" s="496" customFormat="1" ht="30.75" customHeight="1">
      <c r="A618" s="507"/>
      <c r="B618" s="507"/>
      <c r="C618" s="507"/>
      <c r="D618" s="507"/>
      <c r="E618" s="507"/>
      <c r="F618" s="507"/>
      <c r="G618" s="507"/>
      <c r="H618" s="633"/>
      <c r="I618" s="568" t="s">
        <v>722</v>
      </c>
      <c r="J618" s="568"/>
      <c r="K618" s="568"/>
      <c r="L618" s="568"/>
      <c r="M618" s="568"/>
      <c r="N618" s="568"/>
      <c r="O618" s="569"/>
      <c r="P618" s="568" t="s">
        <v>723</v>
      </c>
      <c r="Q618" s="568"/>
      <c r="R618" s="568"/>
      <c r="S618" s="568"/>
      <c r="T618" s="568"/>
      <c r="U618" s="568"/>
      <c r="V618" s="569"/>
      <c r="W618" s="568" t="s">
        <v>728</v>
      </c>
      <c r="X618" s="568"/>
      <c r="Y618" s="568"/>
      <c r="Z618" s="568"/>
      <c r="AA618" s="568"/>
      <c r="AB618" s="568"/>
      <c r="AC618" s="569"/>
      <c r="AD618" s="568" t="s">
        <v>511</v>
      </c>
      <c r="AE618" s="568"/>
      <c r="AF618" s="568"/>
      <c r="AG618" s="568"/>
      <c r="AH618" s="568"/>
    </row>
    <row r="619" spans="1:35" ht="15.95" customHeight="1">
      <c r="A619" s="634" t="s">
        <v>724</v>
      </c>
      <c r="B619" s="635"/>
      <c r="C619" s="635"/>
      <c r="D619" s="635"/>
      <c r="E619" s="635"/>
      <c r="F619" s="635"/>
      <c r="G619" s="635"/>
      <c r="H619" s="560"/>
      <c r="I619" s="574" t="e">
        <f>Don_Vi_Tinh_V</f>
        <v>#NAME?</v>
      </c>
      <c r="J619" s="574"/>
      <c r="K619" s="574"/>
      <c r="L619" s="574"/>
      <c r="M619" s="574"/>
      <c r="N619" s="574"/>
      <c r="O619" s="569"/>
      <c r="P619" s="574" t="s">
        <v>466</v>
      </c>
      <c r="Q619" s="574"/>
      <c r="R619" s="574"/>
      <c r="S619" s="574"/>
      <c r="T619" s="574"/>
      <c r="U619" s="574"/>
      <c r="V619" s="569"/>
      <c r="W619" s="636" t="s">
        <v>466</v>
      </c>
      <c r="X619" s="636"/>
      <c r="Y619" s="636"/>
      <c r="Z619" s="636"/>
      <c r="AA619" s="636"/>
      <c r="AB619" s="636"/>
      <c r="AC619" s="569"/>
      <c r="AD619" s="574" t="e">
        <f>Don_Vi_Tinh_V</f>
        <v>#NAME?</v>
      </c>
      <c r="AE619" s="574"/>
      <c r="AF619" s="574"/>
      <c r="AG619" s="574"/>
      <c r="AH619" s="574"/>
    </row>
    <row r="620" spans="1:35" ht="15.95" customHeight="1">
      <c r="A620" s="637" t="s">
        <v>709</v>
      </c>
      <c r="B620" s="635"/>
      <c r="C620" s="635"/>
      <c r="D620" s="635"/>
      <c r="E620" s="635"/>
      <c r="F620" s="635"/>
      <c r="G620" s="635"/>
      <c r="H620" s="560"/>
      <c r="I620" s="582">
        <v>0</v>
      </c>
      <c r="J620" s="582"/>
      <c r="K620" s="582"/>
      <c r="L620" s="582"/>
      <c r="M620" s="582"/>
      <c r="N620" s="582"/>
      <c r="O620" s="586"/>
      <c r="P620" s="582">
        <v>0</v>
      </c>
      <c r="Q620" s="582"/>
      <c r="R620" s="582"/>
      <c r="S620" s="582"/>
      <c r="T620" s="582"/>
      <c r="U620" s="582"/>
      <c r="V620" s="586"/>
      <c r="W620" s="582">
        <v>0</v>
      </c>
      <c r="X620" s="582"/>
      <c r="Y620" s="582"/>
      <c r="Z620" s="582"/>
      <c r="AA620" s="582"/>
      <c r="AB620" s="582"/>
      <c r="AC620" s="586"/>
      <c r="AD620" s="582">
        <f>SUM(I620:AB620)</f>
        <v>0</v>
      </c>
      <c r="AE620" s="582"/>
      <c r="AF620" s="582"/>
      <c r="AG620" s="582"/>
      <c r="AH620" s="582"/>
    </row>
    <row r="621" spans="1:35" ht="28.5" customHeight="1">
      <c r="A621" s="637" t="s">
        <v>710</v>
      </c>
      <c r="B621" s="635"/>
      <c r="C621" s="635"/>
      <c r="D621" s="635"/>
      <c r="E621" s="635"/>
      <c r="F621" s="635"/>
      <c r="G621" s="635"/>
      <c r="H621" s="560"/>
      <c r="I621" s="582">
        <v>142569272387</v>
      </c>
      <c r="J621" s="582"/>
      <c r="K621" s="582"/>
      <c r="L621" s="582"/>
      <c r="M621" s="582"/>
      <c r="N621" s="582"/>
      <c r="O621" s="586"/>
      <c r="P621" s="582">
        <v>2063100000</v>
      </c>
      <c r="Q621" s="582"/>
      <c r="R621" s="582"/>
      <c r="S621" s="582"/>
      <c r="T621" s="582"/>
      <c r="U621" s="582"/>
      <c r="V621" s="586"/>
      <c r="W621" s="582">
        <v>0</v>
      </c>
      <c r="X621" s="582"/>
      <c r="Y621" s="582"/>
      <c r="Z621" s="582"/>
      <c r="AA621" s="582"/>
      <c r="AB621" s="582"/>
      <c r="AC621" s="586"/>
      <c r="AD621" s="582">
        <f>SUM(I621:AB621)</f>
        <v>144632372387</v>
      </c>
      <c r="AE621" s="582"/>
      <c r="AF621" s="582"/>
      <c r="AG621" s="582"/>
      <c r="AH621" s="582"/>
    </row>
    <row r="622" spans="1:35" ht="15.95" customHeight="1">
      <c r="A622" s="637" t="s">
        <v>729</v>
      </c>
      <c r="B622" s="635"/>
      <c r="C622" s="635"/>
      <c r="D622" s="635"/>
      <c r="E622" s="635"/>
      <c r="F622" s="635"/>
      <c r="G622" s="635"/>
      <c r="H622" s="560"/>
      <c r="I622" s="582">
        <v>1485351325</v>
      </c>
      <c r="J622" s="582"/>
      <c r="K622" s="582"/>
      <c r="L622" s="582"/>
      <c r="M622" s="582"/>
      <c r="N622" s="582"/>
      <c r="O622" s="586"/>
      <c r="P622" s="582">
        <v>0</v>
      </c>
      <c r="Q622" s="582"/>
      <c r="R622" s="582"/>
      <c r="S622" s="582"/>
      <c r="T622" s="582"/>
      <c r="U622" s="582"/>
      <c r="V622" s="586"/>
      <c r="W622" s="582"/>
      <c r="X622" s="582"/>
      <c r="Y622" s="582"/>
      <c r="Z622" s="582"/>
      <c r="AA622" s="582"/>
      <c r="AB622" s="582"/>
      <c r="AC622" s="586"/>
      <c r="AD622" s="582">
        <f>SUM(I622:AB622)</f>
        <v>1485351325</v>
      </c>
      <c r="AE622" s="582"/>
      <c r="AF622" s="582"/>
      <c r="AG622" s="582"/>
      <c r="AH622" s="582"/>
    </row>
    <row r="623" spans="1:35" s="496" customFormat="1" ht="15.95" customHeight="1" thickBot="1">
      <c r="A623" s="507" t="s">
        <v>511</v>
      </c>
      <c r="B623" s="507"/>
      <c r="C623" s="507"/>
      <c r="D623" s="507"/>
      <c r="E623" s="507"/>
      <c r="F623" s="507"/>
      <c r="G623" s="507"/>
      <c r="H623" s="633"/>
      <c r="I623" s="603">
        <f>SUM(I620:N622)</f>
        <v>144054623712</v>
      </c>
      <c r="J623" s="603"/>
      <c r="K623" s="603"/>
      <c r="L623" s="603"/>
      <c r="M623" s="603"/>
      <c r="N623" s="603"/>
      <c r="O623" s="602"/>
      <c r="P623" s="603">
        <f>SUM(P620:U622)</f>
        <v>2063100000</v>
      </c>
      <c r="Q623" s="603"/>
      <c r="R623" s="603"/>
      <c r="S623" s="603"/>
      <c r="T623" s="603"/>
      <c r="U623" s="603"/>
      <c r="V623" s="602"/>
      <c r="W623" s="603">
        <f>SUM(W620:AB622)</f>
        <v>0</v>
      </c>
      <c r="X623" s="603"/>
      <c r="Y623" s="603"/>
      <c r="Z623" s="603"/>
      <c r="AA623" s="603"/>
      <c r="AB623" s="603"/>
      <c r="AC623" s="602"/>
      <c r="AD623" s="603">
        <f>SUM(AD620:AI622)</f>
        <v>146117723712</v>
      </c>
      <c r="AE623" s="603"/>
      <c r="AF623" s="603"/>
      <c r="AG623" s="603"/>
      <c r="AH623" s="603"/>
    </row>
    <row r="624" spans="1:35" ht="15.95" customHeight="1" thickTop="1">
      <c r="A624" s="507"/>
      <c r="B624" s="508"/>
      <c r="C624" s="508"/>
      <c r="D624" s="508"/>
      <c r="E624" s="508"/>
      <c r="F624" s="508"/>
      <c r="G624" s="508"/>
      <c r="H624" s="560"/>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row>
    <row r="625" spans="1:34" ht="35.25" customHeight="1">
      <c r="A625" s="507"/>
      <c r="B625" s="507"/>
      <c r="C625" s="507"/>
      <c r="D625" s="507"/>
      <c r="E625" s="507"/>
      <c r="F625" s="507"/>
      <c r="G625" s="507"/>
      <c r="H625" s="633"/>
      <c r="I625" s="638" t="s">
        <v>722</v>
      </c>
      <c r="J625" s="638"/>
      <c r="K625" s="638"/>
      <c r="L625" s="638"/>
      <c r="M625" s="638"/>
      <c r="N625" s="638"/>
      <c r="O625" s="602"/>
      <c r="P625" s="638" t="s">
        <v>723</v>
      </c>
      <c r="Q625" s="638"/>
      <c r="R625" s="638"/>
      <c r="S625" s="638"/>
      <c r="T625" s="638"/>
      <c r="U625" s="638"/>
      <c r="V625" s="602"/>
      <c r="W625" s="638" t="s">
        <v>728</v>
      </c>
      <c r="X625" s="638"/>
      <c r="Y625" s="638"/>
      <c r="Z625" s="638"/>
      <c r="AA625" s="638"/>
      <c r="AB625" s="638"/>
      <c r="AC625" s="602"/>
      <c r="AD625" s="638" t="s">
        <v>511</v>
      </c>
      <c r="AE625" s="638"/>
      <c r="AF625" s="638"/>
      <c r="AG625" s="638"/>
      <c r="AH625" s="638"/>
    </row>
    <row r="626" spans="1:34" ht="15.95" customHeight="1">
      <c r="A626" s="634" t="s">
        <v>725</v>
      </c>
      <c r="B626" s="639"/>
      <c r="C626" s="639"/>
      <c r="D626" s="639"/>
      <c r="E626" s="639"/>
      <c r="F626" s="639"/>
      <c r="G626" s="639"/>
      <c r="H626" s="633"/>
      <c r="I626" s="640" t="e">
        <f>Don_Vi_Tinh_V</f>
        <v>#NAME?</v>
      </c>
      <c r="J626" s="640"/>
      <c r="K626" s="640"/>
      <c r="L626" s="640"/>
      <c r="M626" s="640"/>
      <c r="N626" s="640"/>
      <c r="O626" s="602"/>
      <c r="P626" s="640" t="s">
        <v>466</v>
      </c>
      <c r="Q626" s="640"/>
      <c r="R626" s="640"/>
      <c r="S626" s="640"/>
      <c r="T626" s="640"/>
      <c r="U626" s="640"/>
      <c r="V626" s="602"/>
      <c r="W626" s="640" t="s">
        <v>466</v>
      </c>
      <c r="X626" s="640"/>
      <c r="Y626" s="640"/>
      <c r="Z626" s="640"/>
      <c r="AA626" s="640"/>
      <c r="AB626" s="640"/>
      <c r="AC626" s="602"/>
      <c r="AD626" s="640" t="e">
        <f>Don_Vi_Tinh_V</f>
        <v>#NAME?</v>
      </c>
      <c r="AE626" s="640"/>
      <c r="AF626" s="640"/>
      <c r="AG626" s="640"/>
      <c r="AH626" s="640"/>
    </row>
    <row r="627" spans="1:34" ht="15.95" customHeight="1">
      <c r="A627" s="637" t="s">
        <v>709</v>
      </c>
      <c r="B627" s="635"/>
      <c r="C627" s="635"/>
      <c r="D627" s="635"/>
      <c r="E627" s="635"/>
      <c r="F627" s="635"/>
      <c r="G627" s="635"/>
      <c r="H627" s="560"/>
      <c r="I627" s="582">
        <v>0</v>
      </c>
      <c r="J627" s="582"/>
      <c r="K627" s="582"/>
      <c r="L627" s="582"/>
      <c r="M627" s="582"/>
      <c r="N627" s="582"/>
      <c r="O627" s="586"/>
      <c r="P627" s="582">
        <v>0</v>
      </c>
      <c r="Q627" s="582"/>
      <c r="R627" s="582"/>
      <c r="S627" s="582"/>
      <c r="T627" s="582"/>
      <c r="U627" s="582"/>
      <c r="V627" s="586"/>
      <c r="W627" s="582">
        <v>0</v>
      </c>
      <c r="X627" s="582"/>
      <c r="Y627" s="582"/>
      <c r="Z627" s="582"/>
      <c r="AA627" s="582"/>
      <c r="AB627" s="582"/>
      <c r="AC627" s="586"/>
      <c r="AD627" s="582">
        <f>SUM(I627:AC627)</f>
        <v>0</v>
      </c>
      <c r="AE627" s="582"/>
      <c r="AF627" s="582"/>
      <c r="AG627" s="582"/>
      <c r="AH627" s="582"/>
    </row>
    <row r="628" spans="1:34" ht="24.75" customHeight="1">
      <c r="A628" s="637" t="s">
        <v>710</v>
      </c>
      <c r="B628" s="635"/>
      <c r="C628" s="635"/>
      <c r="D628" s="635"/>
      <c r="E628" s="635"/>
      <c r="F628" s="635"/>
      <c r="G628" s="635"/>
      <c r="H628" s="560"/>
      <c r="I628" s="582">
        <v>111106356600</v>
      </c>
      <c r="J628" s="582"/>
      <c r="K628" s="582"/>
      <c r="L628" s="582"/>
      <c r="M628" s="582"/>
      <c r="N628" s="582"/>
      <c r="O628" s="586"/>
      <c r="P628" s="582">
        <v>1929100000</v>
      </c>
      <c r="Q628" s="582"/>
      <c r="R628" s="582"/>
      <c r="S628" s="582"/>
      <c r="T628" s="582"/>
      <c r="U628" s="582"/>
      <c r="V628" s="586"/>
      <c r="W628" s="582">
        <v>0</v>
      </c>
      <c r="X628" s="582"/>
      <c r="Y628" s="582"/>
      <c r="Z628" s="582"/>
      <c r="AA628" s="582"/>
      <c r="AB628" s="582"/>
      <c r="AC628" s="586"/>
      <c r="AD628" s="582">
        <f>SUM(I628:AC628)</f>
        <v>113035456600</v>
      </c>
      <c r="AE628" s="582"/>
      <c r="AF628" s="582"/>
      <c r="AG628" s="582"/>
      <c r="AH628" s="582"/>
    </row>
    <row r="629" spans="1:34" ht="15.75" customHeight="1">
      <c r="A629" s="637" t="s">
        <v>729</v>
      </c>
      <c r="B629" s="635"/>
      <c r="C629" s="635"/>
      <c r="D629" s="635"/>
      <c r="E629" s="635"/>
      <c r="F629" s="635"/>
      <c r="G629" s="635"/>
      <c r="H629" s="560"/>
      <c r="I629" s="582">
        <v>1446076638</v>
      </c>
      <c r="J629" s="582"/>
      <c r="K629" s="582"/>
      <c r="L629" s="582"/>
      <c r="M629" s="582"/>
      <c r="N629" s="582"/>
      <c r="O629" s="586"/>
      <c r="P629" s="582">
        <v>0</v>
      </c>
      <c r="Q629" s="582"/>
      <c r="R629" s="582"/>
      <c r="S629" s="582"/>
      <c r="T629" s="582"/>
      <c r="U629" s="582"/>
      <c r="V629" s="586"/>
      <c r="W629" s="582">
        <v>0</v>
      </c>
      <c r="X629" s="582"/>
      <c r="Y629" s="582"/>
      <c r="Z629" s="582"/>
      <c r="AA629" s="582"/>
      <c r="AB629" s="582"/>
      <c r="AC629" s="586"/>
      <c r="AD629" s="582">
        <f>SUM(I629:AC629)</f>
        <v>1446076638</v>
      </c>
      <c r="AE629" s="582"/>
      <c r="AF629" s="582"/>
      <c r="AG629" s="582"/>
      <c r="AH629" s="582"/>
    </row>
    <row r="630" spans="1:34" s="496" customFormat="1" ht="15.75" customHeight="1" thickBot="1">
      <c r="A630" s="507" t="s">
        <v>511</v>
      </c>
      <c r="B630" s="507"/>
      <c r="C630" s="507"/>
      <c r="D630" s="507"/>
      <c r="E630" s="507"/>
      <c r="F630" s="507"/>
      <c r="G630" s="507"/>
      <c r="H630" s="633"/>
      <c r="I630" s="603">
        <f>SUM(I627:N629)</f>
        <v>112552433238</v>
      </c>
      <c r="J630" s="603"/>
      <c r="K630" s="603"/>
      <c r="L630" s="603"/>
      <c r="M630" s="603"/>
      <c r="N630" s="603"/>
      <c r="O630" s="602"/>
      <c r="P630" s="603">
        <f>P628</f>
        <v>1929100000</v>
      </c>
      <c r="Q630" s="603"/>
      <c r="R630" s="603"/>
      <c r="S630" s="603"/>
      <c r="T630" s="603"/>
      <c r="U630" s="603"/>
      <c r="V630" s="602"/>
      <c r="W630" s="603">
        <v>0</v>
      </c>
      <c r="X630" s="603"/>
      <c r="Y630" s="603"/>
      <c r="Z630" s="603"/>
      <c r="AA630" s="603"/>
      <c r="AB630" s="603"/>
      <c r="AC630" s="602"/>
      <c r="AD630" s="603">
        <f>SUM(AD627:AI629)</f>
        <v>114481533238</v>
      </c>
      <c r="AE630" s="603"/>
      <c r="AF630" s="603"/>
      <c r="AG630" s="603"/>
      <c r="AH630" s="603"/>
    </row>
    <row r="631" spans="1:34" ht="29.25" customHeight="1" thickTop="1">
      <c r="A631" s="558" t="s">
        <v>730</v>
      </c>
      <c r="B631" s="558"/>
      <c r="C631" s="558"/>
      <c r="D631" s="558"/>
      <c r="E631" s="558"/>
      <c r="F631" s="558"/>
      <c r="G631" s="558"/>
      <c r="H631" s="558"/>
      <c r="I631" s="558"/>
      <c r="J631" s="558"/>
      <c r="K631" s="558"/>
      <c r="L631" s="558"/>
      <c r="M631" s="558"/>
      <c r="N631" s="558"/>
      <c r="O631" s="558"/>
      <c r="P631" s="558"/>
      <c r="Q631" s="558"/>
      <c r="R631" s="558"/>
      <c r="S631" s="558"/>
      <c r="T631" s="558"/>
      <c r="U631" s="558"/>
      <c r="V631" s="558"/>
      <c r="W631" s="558"/>
      <c r="X631" s="558"/>
      <c r="Y631" s="558"/>
      <c r="Z631" s="558"/>
      <c r="AA631" s="558"/>
      <c r="AB631" s="558"/>
      <c r="AC631" s="558"/>
      <c r="AD631" s="558"/>
      <c r="AE631" s="558"/>
      <c r="AF631" s="558"/>
      <c r="AG631" s="558"/>
      <c r="AH631" s="558"/>
    </row>
    <row r="632" spans="1:34" ht="15.75" customHeight="1">
      <c r="U632" s="509"/>
      <c r="V632" s="509"/>
      <c r="W632" s="509"/>
      <c r="X632" s="509"/>
      <c r="Y632" s="509"/>
      <c r="Z632" s="509"/>
      <c r="AA632" s="509"/>
      <c r="AC632" s="510"/>
      <c r="AD632" s="510"/>
      <c r="AE632" s="510"/>
      <c r="AF632" s="510"/>
      <c r="AG632" s="510"/>
      <c r="AH632" s="510"/>
    </row>
    <row r="633" spans="1:34" ht="15.75" customHeight="1">
      <c r="A633" s="491">
        <v>31</v>
      </c>
      <c r="B633" s="502"/>
      <c r="C633" s="507" t="s">
        <v>731</v>
      </c>
      <c r="D633" s="508"/>
      <c r="E633" s="508"/>
      <c r="F633" s="508"/>
      <c r="G633" s="508"/>
      <c r="H633" s="508"/>
      <c r="I633" s="508"/>
      <c r="J633" s="508"/>
      <c r="K633" s="508"/>
      <c r="L633" s="508"/>
      <c r="M633" s="508"/>
      <c r="N633" s="508"/>
      <c r="O633" s="508"/>
      <c r="P633" s="508"/>
      <c r="Q633" s="508"/>
      <c r="R633" s="508"/>
      <c r="S633" s="508"/>
      <c r="T633" s="508"/>
      <c r="U633" s="508"/>
      <c r="V633" s="508"/>
      <c r="W633" s="511"/>
      <c r="X633" s="511"/>
      <c r="Y633" s="511"/>
      <c r="Z633" s="511"/>
      <c r="AA633" s="509"/>
      <c r="AC633" s="510"/>
      <c r="AD633" s="510"/>
      <c r="AE633" s="510"/>
      <c r="AF633" s="510"/>
      <c r="AG633" s="510"/>
      <c r="AH633" s="510"/>
    </row>
    <row r="634" spans="1:34" ht="31.5" customHeight="1">
      <c r="A634" s="641" t="s">
        <v>732</v>
      </c>
      <c r="B634" s="641"/>
      <c r="C634" s="641"/>
      <c r="D634" s="641"/>
      <c r="E634" s="641"/>
      <c r="F634" s="641"/>
      <c r="G634" s="641"/>
      <c r="H634" s="641"/>
      <c r="I634" s="641"/>
      <c r="J634" s="641"/>
      <c r="K634" s="641"/>
      <c r="L634" s="641"/>
      <c r="M634" s="641"/>
      <c r="N634" s="641"/>
      <c r="O634" s="641"/>
      <c r="P634" s="641"/>
      <c r="Q634" s="641"/>
      <c r="R634" s="641"/>
      <c r="S634" s="641"/>
      <c r="T634" s="641"/>
      <c r="U634" s="641"/>
      <c r="V634" s="641"/>
      <c r="W634" s="641"/>
      <c r="X634" s="641"/>
      <c r="Y634" s="641"/>
      <c r="Z634" s="641"/>
      <c r="AA634" s="641"/>
      <c r="AB634" s="641"/>
      <c r="AC634" s="641"/>
      <c r="AD634" s="641"/>
      <c r="AE634" s="641"/>
      <c r="AF634" s="641"/>
      <c r="AG634" s="641"/>
      <c r="AH634" s="641"/>
    </row>
    <row r="635" spans="1:34" ht="16.5" customHeight="1">
      <c r="A635" s="642"/>
      <c r="B635" s="642"/>
      <c r="C635" s="642"/>
      <c r="D635" s="642"/>
      <c r="E635" s="642"/>
      <c r="F635" s="642"/>
      <c r="G635" s="642"/>
      <c r="H635" s="642"/>
      <c r="I635" s="642"/>
      <c r="J635" s="642"/>
      <c r="K635" s="642"/>
      <c r="L635" s="642"/>
      <c r="M635" s="642"/>
      <c r="N635" s="642"/>
      <c r="O635" s="642"/>
      <c r="P635" s="642"/>
      <c r="Q635" s="642"/>
      <c r="R635" s="642"/>
      <c r="S635" s="642"/>
      <c r="T635" s="642"/>
      <c r="U635" s="642"/>
      <c r="V635" s="642"/>
      <c r="W635" s="642"/>
      <c r="X635" s="642"/>
      <c r="Y635" s="642"/>
      <c r="Z635" s="642"/>
      <c r="AA635" s="642"/>
      <c r="AB635" s="642"/>
      <c r="AC635" s="642"/>
      <c r="AD635" s="642"/>
      <c r="AE635" s="642"/>
      <c r="AF635" s="642"/>
      <c r="AG635" s="642"/>
      <c r="AH635" s="642"/>
    </row>
    <row r="636" spans="1:34" ht="15.75" customHeight="1">
      <c r="A636" s="491">
        <v>32</v>
      </c>
      <c r="B636" s="502"/>
      <c r="C636" s="643" t="s">
        <v>733</v>
      </c>
      <c r="D636" s="643"/>
      <c r="E636" s="643"/>
      <c r="F636" s="643"/>
      <c r="G636" s="643"/>
      <c r="H636" s="643"/>
      <c r="I636" s="643"/>
      <c r="J636" s="643"/>
      <c r="K636" s="643"/>
      <c r="L636" s="642"/>
      <c r="M636" s="642"/>
      <c r="N636" s="642"/>
      <c r="O636" s="642"/>
      <c r="P636" s="642"/>
      <c r="Q636" s="642"/>
      <c r="R636" s="642"/>
      <c r="S636" s="642"/>
      <c r="T636" s="642"/>
      <c r="U636" s="642"/>
      <c r="V636" s="642"/>
      <c r="W636" s="642"/>
      <c r="X636" s="642"/>
      <c r="Y636" s="642"/>
      <c r="Z636" s="642"/>
      <c r="AA636" s="642"/>
      <c r="AB636" s="642"/>
      <c r="AC636" s="642"/>
      <c r="AD636" s="642"/>
      <c r="AE636" s="642"/>
      <c r="AF636" s="642"/>
      <c r="AG636" s="642"/>
      <c r="AH636" s="642"/>
    </row>
    <row r="637" spans="1:34">
      <c r="A637" s="644" t="s">
        <v>734</v>
      </c>
      <c r="B637" s="645"/>
      <c r="C637" s="645"/>
      <c r="D637" s="645"/>
      <c r="E637" s="645"/>
      <c r="F637" s="645"/>
      <c r="G637" s="645"/>
      <c r="H637" s="645"/>
      <c r="I637" s="645"/>
      <c r="J637" s="645"/>
      <c r="K637" s="643"/>
      <c r="L637" s="643"/>
      <c r="M637" s="643"/>
      <c r="N637" s="643"/>
      <c r="O637" s="643"/>
      <c r="P637" s="643"/>
      <c r="Q637" s="643"/>
      <c r="R637" s="643"/>
      <c r="S637" s="145"/>
      <c r="T637" s="145"/>
      <c r="U637" s="147"/>
      <c r="V637" s="147"/>
      <c r="W637" s="147"/>
      <c r="X637" s="147"/>
      <c r="Y637" s="147"/>
      <c r="Z637" s="147"/>
      <c r="AA637" s="147"/>
      <c r="AB637" s="147"/>
      <c r="AC637" s="147"/>
      <c r="AD637" s="147"/>
      <c r="AE637" s="147"/>
      <c r="AF637" s="147"/>
      <c r="AG637" s="147"/>
      <c r="AH637" s="642"/>
    </row>
    <row r="638" spans="1:34" ht="29.25" customHeight="1">
      <c r="A638" s="646"/>
      <c r="B638" s="646"/>
      <c r="C638" s="646"/>
      <c r="D638" s="646"/>
      <c r="E638" s="646"/>
      <c r="F638" s="646"/>
      <c r="G638" s="646"/>
      <c r="H638" s="646"/>
      <c r="I638" s="646"/>
      <c r="J638" s="646"/>
      <c r="K638" s="646"/>
      <c r="L638" s="647" t="s">
        <v>735</v>
      </c>
      <c r="M638" s="647"/>
      <c r="N638" s="647"/>
      <c r="O638" s="647"/>
      <c r="P638" s="647"/>
      <c r="Q638" s="647"/>
      <c r="R638" s="647"/>
      <c r="S638" s="138"/>
      <c r="T638" s="138"/>
      <c r="U638" s="647" t="s">
        <v>736</v>
      </c>
      <c r="V638" s="647"/>
      <c r="W638" s="647"/>
      <c r="X638" s="647"/>
      <c r="Y638" s="647"/>
      <c r="Z638" s="647"/>
      <c r="AA638" s="647"/>
      <c r="AB638" s="648"/>
      <c r="AC638" s="647" t="s">
        <v>737</v>
      </c>
      <c r="AD638" s="647"/>
      <c r="AE638" s="647"/>
      <c r="AF638" s="647"/>
      <c r="AG638" s="647"/>
      <c r="AH638" s="647"/>
    </row>
    <row r="639" spans="1:34" ht="13.5" customHeight="1">
      <c r="A639" s="646"/>
      <c r="B639" s="646"/>
      <c r="C639" s="646"/>
      <c r="D639" s="646"/>
      <c r="E639" s="646"/>
      <c r="F639" s="646"/>
      <c r="G639" s="646"/>
      <c r="H639" s="646"/>
      <c r="I639" s="646"/>
      <c r="J639" s="646"/>
      <c r="K639" s="646"/>
      <c r="L639" s="649" t="s">
        <v>466</v>
      </c>
      <c r="M639" s="649"/>
      <c r="N639" s="649"/>
      <c r="O639" s="649"/>
      <c r="P639" s="649"/>
      <c r="Q639" s="649"/>
      <c r="R639" s="649"/>
      <c r="S639" s="650"/>
      <c r="T639" s="650"/>
      <c r="U639" s="651" t="s">
        <v>466</v>
      </c>
      <c r="V639" s="651"/>
      <c r="W639" s="651"/>
      <c r="X639" s="651"/>
      <c r="Y639" s="651"/>
      <c r="Z639" s="651"/>
      <c r="AA639" s="651"/>
      <c r="AB639" s="549"/>
      <c r="AC639" s="548" t="s">
        <v>466</v>
      </c>
      <c r="AD639" s="548"/>
      <c r="AE639" s="548"/>
      <c r="AF639" s="548"/>
      <c r="AG639" s="548"/>
      <c r="AH639" s="548"/>
    </row>
    <row r="640" spans="1:34" ht="28.5" customHeight="1">
      <c r="A640" s="652" t="s">
        <v>738</v>
      </c>
      <c r="B640" s="653"/>
      <c r="C640" s="653"/>
      <c r="D640" s="653"/>
      <c r="E640" s="653"/>
      <c r="F640" s="653"/>
      <c r="G640" s="653"/>
      <c r="H640" s="653"/>
      <c r="I640" s="653"/>
      <c r="J640" s="653"/>
      <c r="K640" s="654"/>
      <c r="L640" s="655">
        <f>708367977520</f>
        <v>708367977520</v>
      </c>
      <c r="M640" s="655"/>
      <c r="N640" s="655"/>
      <c r="O640" s="655"/>
      <c r="P640" s="655"/>
      <c r="Q640" s="655"/>
      <c r="R640" s="655"/>
      <c r="S640" s="656"/>
      <c r="T640" s="657"/>
      <c r="U640" s="655">
        <v>0</v>
      </c>
      <c r="V640" s="655"/>
      <c r="W640" s="655"/>
      <c r="X640" s="655"/>
      <c r="Y640" s="655"/>
      <c r="Z640" s="655"/>
      <c r="AA640" s="655"/>
      <c r="AB640" s="658"/>
      <c r="AC640" s="659">
        <v>6016775834</v>
      </c>
      <c r="AD640" s="659"/>
      <c r="AE640" s="659"/>
      <c r="AF640" s="659"/>
      <c r="AG640" s="659"/>
      <c r="AH640" s="659"/>
    </row>
    <row r="641" spans="1:35" ht="27.75" customHeight="1">
      <c r="A641" s="587" t="s">
        <v>739</v>
      </c>
      <c r="B641" s="653"/>
      <c r="C641" s="653"/>
      <c r="D641" s="653"/>
      <c r="E641" s="653"/>
      <c r="F641" s="653"/>
      <c r="G641" s="653"/>
      <c r="H641" s="653"/>
      <c r="I641" s="653"/>
      <c r="J641" s="653"/>
      <c r="K641" s="654"/>
      <c r="L641" s="655">
        <v>0</v>
      </c>
      <c r="M641" s="655"/>
      <c r="N641" s="655"/>
      <c r="O641" s="655"/>
      <c r="P641" s="655"/>
      <c r="Q641" s="655"/>
      <c r="R641" s="655"/>
      <c r="S641" s="656"/>
      <c r="T641" s="657"/>
      <c r="U641" s="655">
        <v>0</v>
      </c>
      <c r="V641" s="655"/>
      <c r="W641" s="655"/>
      <c r="X641" s="655"/>
      <c r="Y641" s="655"/>
      <c r="Z641" s="655"/>
      <c r="AA641" s="655"/>
      <c r="AB641" s="658"/>
      <c r="AC641" s="660">
        <v>0</v>
      </c>
      <c r="AD641" s="660"/>
      <c r="AE641" s="660"/>
      <c r="AF641" s="660"/>
      <c r="AG641" s="660"/>
      <c r="AH641" s="660"/>
    </row>
    <row r="642" spans="1:35" ht="19.5" customHeight="1">
      <c r="A642" s="661" t="s">
        <v>740</v>
      </c>
      <c r="B642" s="662"/>
      <c r="C642" s="662"/>
      <c r="D642" s="662"/>
      <c r="E642" s="662"/>
      <c r="F642" s="662"/>
      <c r="G642" s="662"/>
      <c r="H642" s="662"/>
      <c r="I642" s="662"/>
      <c r="J642" s="662"/>
      <c r="K642" s="663"/>
      <c r="L642" s="655">
        <f>L640-673099018734-17057960530-15341069682</f>
        <v>2869928574</v>
      </c>
      <c r="M642" s="655"/>
      <c r="N642" s="655"/>
      <c r="O642" s="655"/>
      <c r="P642" s="655"/>
      <c r="Q642" s="655"/>
      <c r="R642" s="655"/>
      <c r="S642" s="656"/>
      <c r="T642" s="656"/>
      <c r="U642" s="664">
        <v>-1503400770</v>
      </c>
      <c r="V642" s="664"/>
      <c r="W642" s="664"/>
      <c r="X642" s="664"/>
      <c r="Y642" s="664"/>
      <c r="Z642" s="664"/>
      <c r="AA642" s="664"/>
      <c r="AB642" s="665"/>
      <c r="AC642" s="659">
        <f>AC640-5719583134</f>
        <v>297192700</v>
      </c>
      <c r="AD642" s="659"/>
      <c r="AE642" s="659"/>
      <c r="AF642" s="659"/>
      <c r="AG642" s="659"/>
      <c r="AH642" s="659"/>
    </row>
    <row r="643" spans="1:35">
      <c r="A643" s="666"/>
      <c r="B643" s="654"/>
      <c r="C643" s="654"/>
      <c r="D643" s="654"/>
      <c r="E643" s="654"/>
      <c r="F643" s="654"/>
      <c r="G643" s="654"/>
      <c r="H643" s="654"/>
      <c r="I643" s="654"/>
      <c r="J643" s="654"/>
      <c r="K643" s="654"/>
      <c r="L643" s="654"/>
      <c r="M643" s="654"/>
      <c r="N643" s="654"/>
      <c r="O643" s="654"/>
      <c r="P643" s="654"/>
      <c r="Q643" s="654"/>
      <c r="R643" s="654"/>
      <c r="S643" s="646"/>
      <c r="T643" s="646"/>
      <c r="U643" s="667"/>
      <c r="V643" s="667"/>
      <c r="W643" s="667"/>
      <c r="X643" s="667"/>
      <c r="Y643" s="667"/>
      <c r="Z643" s="667"/>
      <c r="AA643" s="667"/>
      <c r="AB643" s="667"/>
      <c r="AC643" s="667"/>
      <c r="AD643" s="667"/>
      <c r="AE643" s="667"/>
      <c r="AF643" s="667"/>
      <c r="AG643" s="667"/>
      <c r="AH643" s="642"/>
    </row>
    <row r="644" spans="1:35">
      <c r="A644" s="668" t="s">
        <v>741</v>
      </c>
      <c r="B644" s="669"/>
      <c r="C644" s="669"/>
      <c r="D644" s="669"/>
      <c r="E644" s="669"/>
      <c r="F644" s="669"/>
      <c r="G644" s="669"/>
      <c r="H644" s="669"/>
      <c r="I644" s="669"/>
      <c r="J644" s="669"/>
      <c r="K644" s="654"/>
      <c r="L644" s="654"/>
      <c r="M644" s="654"/>
      <c r="N644" s="654"/>
      <c r="O644" s="654"/>
      <c r="P644" s="654"/>
      <c r="Q644" s="654"/>
      <c r="R644" s="654"/>
      <c r="S644" s="670"/>
      <c r="T644" s="635"/>
      <c r="U644" s="635"/>
      <c r="V644" s="635"/>
      <c r="W644" s="635"/>
      <c r="X644" s="635"/>
      <c r="Y644" s="667"/>
      <c r="Z644" s="667"/>
      <c r="AA644" s="667"/>
      <c r="AB644" s="667"/>
      <c r="AC644" s="667"/>
      <c r="AD644" s="667"/>
      <c r="AE644" s="667"/>
      <c r="AF644" s="667"/>
      <c r="AG644" s="667"/>
      <c r="AH644" s="510"/>
    </row>
    <row r="645" spans="1:35" ht="21.75" customHeight="1">
      <c r="A645" s="652" t="s">
        <v>742</v>
      </c>
      <c r="B645" s="653"/>
      <c r="C645" s="653"/>
      <c r="D645" s="653"/>
      <c r="E645" s="653"/>
      <c r="F645" s="653"/>
      <c r="G645" s="653"/>
      <c r="H645" s="653"/>
      <c r="I645" s="653"/>
      <c r="J645" s="653"/>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287"/>
    </row>
    <row r="646" spans="1:35" ht="16.5" customHeight="1">
      <c r="A646" s="666"/>
      <c r="B646" s="671"/>
      <c r="C646" s="671"/>
      <c r="D646" s="671"/>
      <c r="E646" s="671"/>
      <c r="F646" s="671"/>
      <c r="G646" s="671"/>
      <c r="H646" s="671"/>
      <c r="I646" s="671"/>
      <c r="J646" s="671"/>
      <c r="K646" s="672"/>
      <c r="L646" s="672"/>
      <c r="M646" s="672"/>
      <c r="N646" s="672"/>
      <c r="O646" s="672"/>
      <c r="P646" s="672"/>
      <c r="Q646" s="672"/>
      <c r="R646" s="672"/>
      <c r="S646" s="672"/>
      <c r="T646" s="672"/>
      <c r="U646" s="672"/>
      <c r="V646" s="672"/>
      <c r="W646" s="672"/>
      <c r="X646" s="672"/>
      <c r="Y646" s="672"/>
      <c r="Z646" s="672"/>
      <c r="AA646" s="672"/>
      <c r="AB646" s="672"/>
      <c r="AC646" s="672"/>
      <c r="AD646" s="672"/>
      <c r="AE646" s="672"/>
      <c r="AF646" s="672"/>
      <c r="AG646" s="672"/>
      <c r="AH646" s="287"/>
    </row>
    <row r="647" spans="1:35" ht="17.25" customHeight="1">
      <c r="A647" s="297" t="s">
        <v>743</v>
      </c>
      <c r="B647" s="107"/>
    </row>
    <row r="648" spans="1:35" ht="16.5" customHeight="1">
      <c r="A648" s="118" t="s">
        <v>744</v>
      </c>
      <c r="B648" s="107"/>
    </row>
    <row r="649" spans="1:35" ht="16.5" customHeight="1">
      <c r="A649" s="118" t="s">
        <v>745</v>
      </c>
      <c r="B649" s="107"/>
    </row>
    <row r="650" spans="1:35" ht="31.5" customHeight="1">
      <c r="A650" s="297"/>
      <c r="B650" s="496"/>
      <c r="C650" s="106"/>
      <c r="D650" s="106"/>
      <c r="E650" s="106"/>
      <c r="F650" s="106"/>
      <c r="G650" s="106"/>
      <c r="H650" s="106"/>
      <c r="I650" s="106"/>
      <c r="J650" s="106"/>
      <c r="K650" s="106"/>
      <c r="L650" s="107"/>
      <c r="M650" s="673" t="s">
        <v>746</v>
      </c>
      <c r="N650" s="673"/>
      <c r="O650" s="673"/>
      <c r="P650" s="673"/>
      <c r="Q650" s="673"/>
      <c r="R650" s="673"/>
      <c r="S650" s="673"/>
      <c r="T650" s="106"/>
      <c r="U650" s="460" t="str">
        <f>U542</f>
        <v>9 tháng đầu năm 2014</v>
      </c>
      <c r="V650" s="460"/>
      <c r="W650" s="460"/>
      <c r="X650" s="460"/>
      <c r="Y650" s="460"/>
      <c r="Z650" s="460"/>
      <c r="AA650" s="460"/>
      <c r="AB650" s="477"/>
      <c r="AC650" s="674" t="str">
        <f>AC542</f>
        <v>9 tháng đầu năm 2013</v>
      </c>
      <c r="AD650" s="674"/>
      <c r="AE650" s="674"/>
      <c r="AF650" s="674"/>
      <c r="AG650" s="674"/>
      <c r="AH650" s="674"/>
    </row>
    <row r="651" spans="1:35" s="100" customFormat="1" ht="15" customHeight="1">
      <c r="A651" s="495" t="s">
        <v>747</v>
      </c>
      <c r="B651" s="495"/>
      <c r="C651" s="495"/>
      <c r="D651" s="495"/>
      <c r="E651" s="495"/>
      <c r="F651" s="495"/>
      <c r="G651" s="495"/>
      <c r="H651" s="495"/>
      <c r="I651" s="495"/>
      <c r="J651" s="106"/>
      <c r="K651" s="106"/>
      <c r="L651" s="106"/>
      <c r="M651" s="106"/>
      <c r="N651" s="106"/>
      <c r="O651" s="106"/>
      <c r="P651" s="106"/>
      <c r="Q651" s="106"/>
      <c r="R651" s="106"/>
      <c r="S651" s="106"/>
      <c r="T651" s="106"/>
      <c r="U651" s="123" t="str">
        <f>V174</f>
        <v>VND</v>
      </c>
      <c r="V651" s="123"/>
      <c r="W651" s="123"/>
      <c r="X651" s="123"/>
      <c r="Y651" s="123"/>
      <c r="Z651" s="123"/>
      <c r="AA651" s="123"/>
      <c r="AB651" s="461"/>
      <c r="AC651" s="123" t="str">
        <f>AC174</f>
        <v>VND</v>
      </c>
      <c r="AD651" s="123"/>
      <c r="AE651" s="123"/>
      <c r="AF651" s="123"/>
      <c r="AG651" s="123"/>
      <c r="AH651" s="123"/>
      <c r="AI651" s="496"/>
    </row>
    <row r="652" spans="1:35" s="100" customFormat="1" ht="28.5" customHeight="1">
      <c r="A652" s="675" t="s">
        <v>748</v>
      </c>
      <c r="B652" s="675"/>
      <c r="C652" s="675"/>
      <c r="D652" s="675"/>
      <c r="E652" s="675"/>
      <c r="F652" s="675"/>
      <c r="G652" s="675"/>
      <c r="H652" s="675"/>
      <c r="I652" s="675"/>
      <c r="J652" s="675"/>
      <c r="K652" s="675"/>
      <c r="L652" s="676"/>
      <c r="M652" s="677" t="s">
        <v>749</v>
      </c>
      <c r="N652" s="97"/>
      <c r="O652" s="97"/>
      <c r="P652" s="97"/>
      <c r="Q652" s="97"/>
      <c r="R652" s="97"/>
      <c r="S652" s="97"/>
      <c r="U652" s="464">
        <f>364105803+208605355</f>
        <v>572711158</v>
      </c>
      <c r="V652" s="464"/>
      <c r="W652" s="464"/>
      <c r="X652" s="464"/>
      <c r="Y652" s="464"/>
      <c r="Z652" s="464"/>
      <c r="AA652" s="464"/>
      <c r="AB652" s="138"/>
      <c r="AC652" s="464">
        <v>702769575</v>
      </c>
      <c r="AD652" s="464"/>
      <c r="AE652" s="464"/>
      <c r="AF652" s="464"/>
      <c r="AG652" s="464"/>
      <c r="AH652" s="464"/>
      <c r="AI652" s="464"/>
    </row>
    <row r="653" spans="1:35" s="100" customFormat="1" ht="30.75" customHeight="1">
      <c r="A653" s="678" t="s">
        <v>750</v>
      </c>
      <c r="B653" s="678"/>
      <c r="C653" s="678"/>
      <c r="D653" s="678"/>
      <c r="E653" s="678"/>
      <c r="F653" s="678"/>
      <c r="G653" s="678"/>
      <c r="H653" s="678"/>
      <c r="I653" s="678"/>
      <c r="J653" s="678"/>
      <c r="K653" s="678"/>
      <c r="L653" s="676"/>
      <c r="M653" s="677" t="s">
        <v>751</v>
      </c>
      <c r="N653" s="97"/>
      <c r="O653" s="97"/>
      <c r="P653" s="97"/>
      <c r="Q653" s="97"/>
      <c r="R653" s="97"/>
      <c r="S653" s="97"/>
      <c r="U653" s="464">
        <f>385652350584+2381039014+652065190+18041312519+241105060+67287482825</f>
        <v>474255355192</v>
      </c>
      <c r="V653" s="464"/>
      <c r="W653" s="464"/>
      <c r="X653" s="464"/>
      <c r="Y653" s="464"/>
      <c r="Z653" s="464"/>
      <c r="AA653" s="464"/>
      <c r="AB653" s="138"/>
      <c r="AC653" s="679">
        <v>488841143133</v>
      </c>
      <c r="AD653" s="679"/>
      <c r="AE653" s="679"/>
      <c r="AF653" s="679"/>
      <c r="AG653" s="679"/>
      <c r="AH653" s="679"/>
      <c r="AI653" s="679"/>
    </row>
    <row r="654" spans="1:35" s="100" customFormat="1" ht="27" customHeight="1">
      <c r="A654" s="680" t="s">
        <v>752</v>
      </c>
      <c r="B654" s="680"/>
      <c r="C654" s="680"/>
      <c r="D654" s="680"/>
      <c r="E654" s="680"/>
      <c r="F654" s="680"/>
      <c r="G654" s="680"/>
      <c r="H654" s="680"/>
      <c r="I654" s="680"/>
      <c r="J654" s="680"/>
      <c r="K654" s="680"/>
      <c r="L654" s="676"/>
      <c r="M654" s="677" t="s">
        <v>751</v>
      </c>
      <c r="N654" s="97"/>
      <c r="O654" s="97"/>
      <c r="P654" s="97"/>
      <c r="Q654" s="97"/>
      <c r="R654" s="97"/>
      <c r="S654" s="97"/>
      <c r="U654" s="464">
        <f>2796620079+459933190+943540617+10125568631+1338028569</f>
        <v>15663691086</v>
      </c>
      <c r="V654" s="464"/>
      <c r="W654" s="464"/>
      <c r="X654" s="464"/>
      <c r="Y654" s="464"/>
      <c r="Z654" s="464"/>
      <c r="AA654" s="464"/>
      <c r="AB654" s="138"/>
      <c r="AC654" s="464">
        <v>11185638114</v>
      </c>
      <c r="AD654" s="464"/>
      <c r="AE654" s="464"/>
      <c r="AF654" s="464"/>
      <c r="AG654" s="464"/>
      <c r="AH654" s="464"/>
      <c r="AI654" s="464"/>
    </row>
    <row r="655" spans="1:35" s="100" customFormat="1" ht="28.5" customHeight="1">
      <c r="A655" s="675" t="s">
        <v>753</v>
      </c>
      <c r="B655" s="675"/>
      <c r="C655" s="675"/>
      <c r="D655" s="675"/>
      <c r="E655" s="675"/>
      <c r="F655" s="675"/>
      <c r="G655" s="675"/>
      <c r="H655" s="675"/>
      <c r="I655" s="675"/>
      <c r="J655" s="675"/>
      <c r="K655" s="675"/>
      <c r="L655" s="676"/>
      <c r="M655" s="677" t="s">
        <v>751</v>
      </c>
      <c r="N655" s="97"/>
      <c r="O655" s="97"/>
      <c r="P655" s="97"/>
      <c r="Q655" s="97"/>
      <c r="R655" s="97"/>
      <c r="S655" s="97"/>
      <c r="U655" s="464">
        <f>55253075949+19336567991+13577651389+11928314883+3956304312+66634110365</f>
        <v>170686024889</v>
      </c>
      <c r="V655" s="464"/>
      <c r="W655" s="464"/>
      <c r="X655" s="464"/>
      <c r="Y655" s="464"/>
      <c r="Z655" s="464"/>
      <c r="AA655" s="464"/>
      <c r="AB655" s="138"/>
      <c r="AC655" s="464">
        <v>255535233556</v>
      </c>
      <c r="AD655" s="464"/>
      <c r="AE655" s="464"/>
      <c r="AF655" s="464"/>
      <c r="AG655" s="464"/>
      <c r="AH655" s="464"/>
      <c r="AI655" s="464"/>
    </row>
    <row r="656" spans="1:35" s="100" customFormat="1" ht="28.5" customHeight="1">
      <c r="A656" s="678" t="s">
        <v>754</v>
      </c>
      <c r="B656" s="678"/>
      <c r="C656" s="678"/>
      <c r="D656" s="678"/>
      <c r="E656" s="678"/>
      <c r="F656" s="678"/>
      <c r="G656" s="678"/>
      <c r="H656" s="678"/>
      <c r="I656" s="678"/>
      <c r="J656" s="678"/>
      <c r="K656" s="678"/>
      <c r="L656" s="676"/>
      <c r="M656" s="677" t="s">
        <v>751</v>
      </c>
      <c r="N656" s="97"/>
      <c r="O656" s="97"/>
      <c r="P656" s="97"/>
      <c r="Q656" s="97"/>
      <c r="R656" s="97"/>
      <c r="S656" s="97"/>
      <c r="U656" s="464">
        <v>200000000</v>
      </c>
      <c r="V656" s="464"/>
      <c r="W656" s="464"/>
      <c r="X656" s="464"/>
      <c r="Y656" s="464"/>
      <c r="Z656" s="464"/>
      <c r="AA656" s="464"/>
      <c r="AB656" s="138"/>
      <c r="AC656" s="464">
        <v>500000000</v>
      </c>
      <c r="AD656" s="464"/>
      <c r="AE656" s="464"/>
      <c r="AF656" s="464"/>
      <c r="AG656" s="464"/>
      <c r="AH656" s="464"/>
      <c r="AI656" s="464"/>
    </row>
    <row r="657" spans="1:35" ht="26.25" customHeight="1">
      <c r="A657" s="678" t="s">
        <v>755</v>
      </c>
      <c r="B657" s="678"/>
      <c r="C657" s="678"/>
      <c r="D657" s="678"/>
      <c r="E657" s="678"/>
      <c r="F657" s="678"/>
      <c r="G657" s="678"/>
      <c r="H657" s="678"/>
      <c r="I657" s="678"/>
      <c r="J657" s="678"/>
      <c r="K657" s="678"/>
      <c r="L657" s="676"/>
      <c r="M657" s="677" t="s">
        <v>751</v>
      </c>
      <c r="N657" s="97"/>
      <c r="O657" s="97"/>
      <c r="P657" s="97"/>
      <c r="Q657" s="97"/>
      <c r="R657" s="97"/>
      <c r="S657" s="97"/>
      <c r="U657" s="464">
        <f>2988409084+429672729+5849423467</f>
        <v>9267505280</v>
      </c>
      <c r="V657" s="464"/>
      <c r="W657" s="464"/>
      <c r="X657" s="464"/>
      <c r="Y657" s="464"/>
      <c r="Z657" s="464"/>
      <c r="AA657" s="464"/>
      <c r="AB657" s="138"/>
      <c r="AC657" s="464">
        <v>15748263818</v>
      </c>
      <c r="AD657" s="464"/>
      <c r="AE657" s="464"/>
      <c r="AF657" s="464"/>
      <c r="AG657" s="464"/>
      <c r="AH657" s="464"/>
      <c r="AI657" s="464"/>
    </row>
    <row r="658" spans="1:35">
      <c r="A658" s="118"/>
      <c r="B658" s="107"/>
      <c r="AH658" s="287"/>
    </row>
    <row r="659" spans="1:35">
      <c r="A659" s="118" t="s">
        <v>756</v>
      </c>
    </row>
    <row r="660" spans="1:35" ht="35.25" customHeight="1">
      <c r="A660" s="681"/>
      <c r="B660" s="681"/>
      <c r="C660" s="681"/>
      <c r="D660" s="681"/>
      <c r="E660" s="681"/>
      <c r="F660" s="681"/>
      <c r="G660" s="681"/>
      <c r="H660" s="681"/>
      <c r="I660" s="681"/>
      <c r="J660" s="681"/>
      <c r="K660" s="681"/>
      <c r="L660" s="682"/>
      <c r="M660" s="683" t="s">
        <v>746</v>
      </c>
      <c r="N660" s="684"/>
      <c r="O660" s="684"/>
      <c r="P660" s="684"/>
      <c r="Q660" s="684"/>
      <c r="R660" s="684"/>
      <c r="S660" s="684"/>
      <c r="T660" s="681"/>
      <c r="U660" s="685" t="str">
        <f>U650</f>
        <v>9 tháng đầu năm 2014</v>
      </c>
      <c r="V660" s="685"/>
      <c r="W660" s="685"/>
      <c r="X660" s="685"/>
      <c r="Y660" s="685"/>
      <c r="Z660" s="685"/>
      <c r="AA660" s="685"/>
      <c r="AB660" s="686"/>
      <c r="AC660" s="687" t="str">
        <f>AC650</f>
        <v>9 tháng đầu năm 2013</v>
      </c>
      <c r="AD660" s="688"/>
      <c r="AE660" s="688"/>
      <c r="AF660" s="688"/>
      <c r="AG660" s="688"/>
      <c r="AH660" s="688"/>
    </row>
    <row r="661" spans="1:35">
      <c r="A661" s="643"/>
      <c r="B661" s="643"/>
      <c r="C661" s="643"/>
      <c r="D661" s="643"/>
      <c r="E661" s="643"/>
      <c r="F661" s="643"/>
      <c r="G661" s="643"/>
      <c r="H661" s="643"/>
      <c r="I661" s="643"/>
      <c r="J661" s="643"/>
      <c r="K661" s="643"/>
      <c r="L661" s="643"/>
      <c r="M661" s="689"/>
      <c r="N661" s="689"/>
      <c r="O661" s="689"/>
      <c r="P661" s="689"/>
      <c r="Q661" s="689"/>
      <c r="R661" s="689"/>
      <c r="S661" s="689"/>
      <c r="T661" s="643"/>
      <c r="U661" s="690" t="e">
        <f>Don_Vi_Tinh_V</f>
        <v>#NAME?</v>
      </c>
      <c r="V661" s="690"/>
      <c r="W661" s="690"/>
      <c r="X661" s="690"/>
      <c r="Y661" s="690"/>
      <c r="Z661" s="690"/>
      <c r="AA661" s="690"/>
      <c r="AB661" s="461"/>
      <c r="AC661" s="691" t="e">
        <f>Don_Vi_Tinh_V</f>
        <v>#NAME?</v>
      </c>
      <c r="AD661" s="691"/>
      <c r="AE661" s="691"/>
      <c r="AF661" s="691"/>
      <c r="AG661" s="691"/>
      <c r="AH661" s="691"/>
    </row>
    <row r="662" spans="1:35">
      <c r="A662" s="692" t="s">
        <v>757</v>
      </c>
      <c r="B662" s="692"/>
      <c r="C662" s="692"/>
      <c r="D662" s="692"/>
      <c r="E662" s="692"/>
      <c r="F662" s="692"/>
      <c r="G662" s="692"/>
      <c r="H662" s="692"/>
      <c r="I662" s="692"/>
      <c r="J662" s="692"/>
      <c r="K662" s="145"/>
      <c r="L662" s="145"/>
      <c r="M662" s="693"/>
      <c r="N662" s="693"/>
      <c r="O662" s="693"/>
      <c r="P662" s="693"/>
      <c r="Q662" s="693"/>
      <c r="R662" s="693"/>
      <c r="S662" s="693"/>
      <c r="T662" s="145"/>
      <c r="U662" s="139"/>
      <c r="V662" s="139"/>
      <c r="W662" s="139"/>
      <c r="X662" s="139"/>
      <c r="Y662" s="139"/>
      <c r="Z662" s="139"/>
      <c r="AA662" s="694"/>
      <c r="AB662" s="138"/>
      <c r="AC662" s="138"/>
      <c r="AD662" s="138"/>
      <c r="AE662" s="138"/>
      <c r="AF662" s="138"/>
      <c r="AG662" s="138"/>
      <c r="AH662" s="138"/>
    </row>
    <row r="663" spans="1:35" ht="25.5" customHeight="1">
      <c r="A663" s="675" t="s">
        <v>748</v>
      </c>
      <c r="B663" s="675"/>
      <c r="C663" s="675"/>
      <c r="D663" s="675"/>
      <c r="E663" s="675"/>
      <c r="F663" s="675"/>
      <c r="G663" s="675"/>
      <c r="H663" s="675"/>
      <c r="I663" s="675"/>
      <c r="J663" s="675"/>
      <c r="K663" s="675"/>
      <c r="L663" s="145"/>
      <c r="M663" s="677" t="s">
        <v>749</v>
      </c>
      <c r="N663" s="97"/>
      <c r="O663" s="97"/>
      <c r="P663" s="97"/>
      <c r="Q663" s="97"/>
      <c r="R663" s="97"/>
      <c r="S663" s="97"/>
      <c r="T663" s="145"/>
      <c r="U663" s="139">
        <v>208605355</v>
      </c>
      <c r="V663" s="139"/>
      <c r="W663" s="139"/>
      <c r="X663" s="139"/>
      <c r="Y663" s="139"/>
      <c r="Z663" s="139"/>
      <c r="AA663" s="139"/>
      <c r="AB663" s="138"/>
      <c r="AC663" s="139">
        <v>254630379</v>
      </c>
      <c r="AD663" s="139"/>
      <c r="AE663" s="139"/>
      <c r="AF663" s="139"/>
      <c r="AG663" s="139"/>
      <c r="AH663" s="139"/>
      <c r="AI663" s="139"/>
    </row>
    <row r="664" spans="1:35" ht="24.75" customHeight="1">
      <c r="A664" s="678" t="s">
        <v>750</v>
      </c>
      <c r="B664" s="678"/>
      <c r="C664" s="678"/>
      <c r="D664" s="678"/>
      <c r="E664" s="678"/>
      <c r="F664" s="678"/>
      <c r="G664" s="678"/>
      <c r="H664" s="678"/>
      <c r="I664" s="678"/>
      <c r="J664" s="678"/>
      <c r="K664" s="678"/>
      <c r="L664" s="676"/>
      <c r="M664" s="677" t="s">
        <v>751</v>
      </c>
      <c r="N664" s="97"/>
      <c r="O664" s="97"/>
      <c r="P664" s="97"/>
      <c r="Q664" s="97"/>
      <c r="R664" s="97"/>
      <c r="S664" s="97"/>
      <c r="T664" s="695"/>
      <c r="U664" s="139">
        <f>96367229169+1000000000+10000000+250-1113304867-532315435</f>
        <v>95731609117</v>
      </c>
      <c r="V664" s="139"/>
      <c r="W664" s="139"/>
      <c r="X664" s="139"/>
      <c r="Y664" s="139"/>
      <c r="Z664" s="139"/>
      <c r="AA664" s="139"/>
      <c r="AB664" s="138"/>
      <c r="AC664" s="139">
        <v>79009873125</v>
      </c>
      <c r="AD664" s="139"/>
      <c r="AE664" s="139"/>
      <c r="AF664" s="139"/>
      <c r="AG664" s="139"/>
      <c r="AH664" s="139"/>
      <c r="AI664" s="139"/>
    </row>
    <row r="665" spans="1:35" ht="24.75" customHeight="1">
      <c r="A665" s="680" t="s">
        <v>752</v>
      </c>
      <c r="B665" s="680"/>
      <c r="C665" s="680"/>
      <c r="D665" s="680"/>
      <c r="E665" s="680"/>
      <c r="F665" s="680"/>
      <c r="G665" s="680"/>
      <c r="H665" s="680"/>
      <c r="I665" s="680"/>
      <c r="J665" s="680"/>
      <c r="K665" s="680"/>
      <c r="L665" s="676"/>
      <c r="M665" s="677" t="s">
        <v>751</v>
      </c>
      <c r="N665" s="97"/>
      <c r="O665" s="97"/>
      <c r="P665" s="97"/>
      <c r="Q665" s="97"/>
      <c r="R665" s="97"/>
      <c r="S665" s="97"/>
      <c r="T665" s="695"/>
      <c r="U665" s="139">
        <v>3376228982</v>
      </c>
      <c r="V665" s="139"/>
      <c r="W665" s="139"/>
      <c r="X665" s="139"/>
      <c r="Y665" s="139"/>
      <c r="Z665" s="139"/>
      <c r="AA665" s="139"/>
      <c r="AB665" s="138"/>
      <c r="AC665" s="139">
        <v>3848259866</v>
      </c>
      <c r="AD665" s="139"/>
      <c r="AE665" s="139"/>
      <c r="AF665" s="139"/>
      <c r="AG665" s="139"/>
      <c r="AH665" s="139"/>
      <c r="AI665" s="139"/>
    </row>
    <row r="666" spans="1:35" ht="24.75" customHeight="1">
      <c r="A666" s="675" t="s">
        <v>753</v>
      </c>
      <c r="B666" s="675"/>
      <c r="C666" s="675"/>
      <c r="D666" s="675"/>
      <c r="E666" s="675"/>
      <c r="F666" s="675"/>
      <c r="G666" s="675"/>
      <c r="H666" s="675"/>
      <c r="I666" s="675"/>
      <c r="J666" s="675"/>
      <c r="K666" s="675"/>
      <c r="L666" s="676"/>
      <c r="M666" s="677" t="s">
        <v>751</v>
      </c>
      <c r="N666" s="97"/>
      <c r="O666" s="97"/>
      <c r="P666" s="97"/>
      <c r="Q666" s="97"/>
      <c r="R666" s="97"/>
      <c r="S666" s="97"/>
      <c r="T666" s="695"/>
      <c r="U666" s="139">
        <f>29549555417-1000000000</f>
        <v>28549555417</v>
      </c>
      <c r="V666" s="139"/>
      <c r="W666" s="139"/>
      <c r="X666" s="139"/>
      <c r="Y666" s="139"/>
      <c r="Z666" s="139"/>
      <c r="AA666" s="139"/>
      <c r="AB666" s="138"/>
      <c r="AC666" s="139">
        <v>36641395159</v>
      </c>
      <c r="AD666" s="139"/>
      <c r="AE666" s="139"/>
      <c r="AF666" s="139"/>
      <c r="AG666" s="139"/>
      <c r="AH666" s="139"/>
      <c r="AI666" s="139"/>
    </row>
    <row r="667" spans="1:35" ht="24.75" customHeight="1">
      <c r="A667" s="678" t="s">
        <v>754</v>
      </c>
      <c r="B667" s="678"/>
      <c r="C667" s="678"/>
      <c r="D667" s="678"/>
      <c r="E667" s="678"/>
      <c r="F667" s="678"/>
      <c r="G667" s="678"/>
      <c r="H667" s="678"/>
      <c r="I667" s="678"/>
      <c r="J667" s="678"/>
      <c r="K667" s="678"/>
      <c r="L667" s="676"/>
      <c r="M667" s="677" t="s">
        <v>751</v>
      </c>
      <c r="N667" s="677"/>
      <c r="O667" s="677"/>
      <c r="P667" s="677"/>
      <c r="Q667" s="677"/>
      <c r="R667" s="677"/>
      <c r="S667" s="677"/>
      <c r="T667" s="695"/>
      <c r="U667" s="139">
        <v>200000000</v>
      </c>
      <c r="V667" s="139"/>
      <c r="W667" s="139"/>
      <c r="X667" s="139"/>
      <c r="Y667" s="139"/>
      <c r="Z667" s="139"/>
      <c r="AA667" s="139"/>
      <c r="AB667" s="138"/>
      <c r="AC667" s="139">
        <v>500000000</v>
      </c>
      <c r="AD667" s="139"/>
      <c r="AE667" s="139"/>
      <c r="AF667" s="139"/>
      <c r="AG667" s="139"/>
      <c r="AH667" s="139"/>
      <c r="AI667" s="139"/>
    </row>
    <row r="668" spans="1:35" ht="24.75" customHeight="1">
      <c r="A668" s="678" t="s">
        <v>755</v>
      </c>
      <c r="B668" s="678"/>
      <c r="C668" s="678"/>
      <c r="D668" s="678"/>
      <c r="E668" s="678"/>
      <c r="F668" s="678"/>
      <c r="G668" s="678"/>
      <c r="H668" s="678"/>
      <c r="I668" s="678"/>
      <c r="J668" s="678"/>
      <c r="K668" s="678"/>
      <c r="L668" s="676"/>
      <c r="M668" s="677" t="s">
        <v>751</v>
      </c>
      <c r="N668" s="677"/>
      <c r="O668" s="677"/>
      <c r="P668" s="677"/>
      <c r="Q668" s="677"/>
      <c r="R668" s="677"/>
      <c r="S668" s="677"/>
      <c r="T668" s="695"/>
      <c r="U668" s="139">
        <v>2381440532</v>
      </c>
      <c r="V668" s="139"/>
      <c r="W668" s="139"/>
      <c r="X668" s="139"/>
      <c r="Y668" s="139"/>
      <c r="Z668" s="139"/>
      <c r="AA668" s="139"/>
      <c r="AB668" s="138"/>
      <c r="AC668" s="139">
        <v>2281683132</v>
      </c>
      <c r="AD668" s="139"/>
      <c r="AE668" s="139"/>
      <c r="AF668" s="139"/>
      <c r="AG668" s="139"/>
      <c r="AH668" s="139"/>
      <c r="AI668" s="139"/>
    </row>
    <row r="669" spans="1:35" ht="24.75" customHeight="1">
      <c r="A669" s="676"/>
      <c r="B669" s="696"/>
      <c r="C669" s="630"/>
      <c r="D669" s="630"/>
      <c r="E669" s="630"/>
      <c r="F669" s="630"/>
      <c r="G669" s="630"/>
      <c r="H669" s="630"/>
      <c r="I669" s="630"/>
      <c r="J669" s="630"/>
      <c r="K669" s="630"/>
      <c r="L669" s="697"/>
      <c r="M669" s="698"/>
      <c r="N669" s="699"/>
      <c r="O669" s="699"/>
      <c r="P669" s="699"/>
      <c r="Q669" s="698"/>
      <c r="R669" s="699"/>
      <c r="S669" s="699"/>
      <c r="T669" s="699"/>
      <c r="U669" s="667"/>
      <c r="V669" s="667"/>
      <c r="W669" s="667"/>
      <c r="X669" s="667"/>
      <c r="Y669" s="667"/>
      <c r="Z669" s="667"/>
      <c r="AA669" s="667"/>
    </row>
    <row r="670" spans="1:35" ht="30" customHeight="1">
      <c r="A670" s="700"/>
      <c r="B670" s="701" t="s">
        <v>758</v>
      </c>
      <c r="C670" s="702"/>
      <c r="D670" s="702"/>
      <c r="E670" s="702"/>
      <c r="F670" s="702"/>
      <c r="G670" s="702"/>
      <c r="H670" s="702"/>
      <c r="I670" s="702"/>
      <c r="J670" s="702"/>
      <c r="K670" s="702"/>
      <c r="L670" s="702"/>
      <c r="M670" s="702"/>
      <c r="N670" s="702"/>
      <c r="O670" s="702"/>
      <c r="P670" s="702"/>
      <c r="Q670" s="702"/>
      <c r="R670" s="702"/>
      <c r="S670" s="702"/>
      <c r="T670" s="702"/>
      <c r="U670" s="703" t="str">
        <f>U660</f>
        <v>9 tháng đầu năm 2014</v>
      </c>
      <c r="V670" s="703"/>
      <c r="W670" s="703"/>
      <c r="X670" s="703"/>
      <c r="Y670" s="703"/>
      <c r="Z670" s="703"/>
      <c r="AA670" s="703"/>
      <c r="AB670" s="704"/>
      <c r="AC670" s="705" t="str">
        <f>AC660</f>
        <v>9 tháng đầu năm 2013</v>
      </c>
      <c r="AD670" s="706"/>
      <c r="AE670" s="706"/>
      <c r="AF670" s="706"/>
      <c r="AG670" s="706"/>
      <c r="AH670" s="706"/>
    </row>
    <row r="671" spans="1:35">
      <c r="A671" s="700"/>
      <c r="B671" s="707"/>
      <c r="C671" s="708"/>
      <c r="D671" s="708"/>
      <c r="E671" s="708"/>
      <c r="F671" s="708"/>
      <c r="G671" s="709"/>
      <c r="H671" s="708"/>
      <c r="I671" s="708"/>
      <c r="J671" s="708"/>
      <c r="K671" s="708"/>
      <c r="L671" s="707"/>
      <c r="M671" s="709"/>
      <c r="N671" s="708"/>
      <c r="O671" s="708"/>
      <c r="P671" s="708"/>
      <c r="Q671" s="709"/>
      <c r="R671" s="708"/>
      <c r="S671" s="708"/>
      <c r="T671" s="708"/>
      <c r="U671" s="710" t="s">
        <v>466</v>
      </c>
      <c r="V671" s="710"/>
      <c r="W671" s="710"/>
      <c r="X671" s="710"/>
      <c r="Y671" s="710"/>
      <c r="Z671" s="710"/>
      <c r="AA671" s="710"/>
      <c r="AB671" s="461"/>
      <c r="AC671" s="711" t="e">
        <f>Don_Vi_Tinh_V</f>
        <v>#NAME?</v>
      </c>
      <c r="AD671" s="711"/>
      <c r="AE671" s="711"/>
      <c r="AF671" s="711"/>
      <c r="AG671" s="711"/>
      <c r="AH671" s="711"/>
    </row>
    <row r="672" spans="1:35" ht="14.25" customHeight="1">
      <c r="A672" s="676"/>
      <c r="B672" s="712" t="s">
        <v>759</v>
      </c>
      <c r="C672" s="632"/>
      <c r="D672" s="632"/>
      <c r="E672" s="632"/>
      <c r="F672" s="632"/>
      <c r="G672" s="632"/>
      <c r="H672" s="632"/>
      <c r="I672" s="632"/>
      <c r="J672" s="632"/>
      <c r="K672" s="632"/>
      <c r="L672" s="632"/>
      <c r="M672" s="632"/>
      <c r="N672" s="632"/>
      <c r="O672" s="632"/>
      <c r="P672" s="632"/>
      <c r="Q672" s="632"/>
      <c r="R672" s="632"/>
      <c r="S672" s="632"/>
      <c r="T672" s="632"/>
      <c r="U672" s="713">
        <v>1143294700</v>
      </c>
      <c r="V672" s="713"/>
      <c r="W672" s="713"/>
      <c r="X672" s="713"/>
      <c r="Y672" s="713"/>
      <c r="Z672" s="713"/>
      <c r="AA672" s="713"/>
      <c r="AB672" s="714"/>
      <c r="AC672" s="713">
        <v>1206585500</v>
      </c>
      <c r="AD672" s="713"/>
      <c r="AE672" s="713"/>
      <c r="AF672" s="713"/>
      <c r="AG672" s="713"/>
      <c r="AH672" s="713"/>
    </row>
    <row r="673" spans="1:35">
      <c r="A673" s="118"/>
      <c r="B673" s="107"/>
      <c r="AH673" s="287"/>
    </row>
    <row r="674" spans="1:35" ht="15" customHeight="1"/>
    <row r="675" spans="1:35">
      <c r="A675" s="112"/>
      <c r="U675" s="715" t="s">
        <v>760</v>
      </c>
      <c r="V675" s="715"/>
      <c r="W675" s="715"/>
      <c r="X675" s="715"/>
      <c r="Y675" s="715"/>
      <c r="Z675" s="715"/>
      <c r="AA675" s="715"/>
      <c r="AB675" s="715"/>
      <c r="AC675" s="715"/>
      <c r="AD675" s="715"/>
      <c r="AE675" s="715"/>
      <c r="AF675" s="715"/>
      <c r="AG675" s="715"/>
      <c r="AH675" s="715"/>
    </row>
    <row r="676" spans="1:35" ht="15">
      <c r="A676" s="112"/>
      <c r="B676" s="716"/>
      <c r="C676" s="717" t="s">
        <v>761</v>
      </c>
      <c r="D676" s="718"/>
      <c r="E676" s="718"/>
      <c r="F676" s="718"/>
      <c r="G676" s="718"/>
      <c r="H676" s="718"/>
      <c r="I676" s="718"/>
      <c r="J676" s="716"/>
      <c r="K676" s="716"/>
      <c r="L676" s="716"/>
      <c r="M676" s="719" t="s">
        <v>762</v>
      </c>
      <c r="N676" s="719"/>
      <c r="O676" s="719"/>
      <c r="P676" s="719"/>
      <c r="Q676" s="719"/>
      <c r="R676" s="719"/>
      <c r="S676" s="719"/>
      <c r="T676" s="719"/>
      <c r="U676" s="719"/>
      <c r="V676" s="719"/>
      <c r="W676" s="719"/>
      <c r="X676" s="720"/>
      <c r="Y676" s="720"/>
      <c r="Z676" s="716"/>
      <c r="AA676" s="721" t="s">
        <v>763</v>
      </c>
      <c r="AB676" s="716"/>
      <c r="AC676" s="716"/>
      <c r="AD676" s="716"/>
      <c r="AE676" s="716"/>
      <c r="AF676" s="716"/>
      <c r="AG676" s="716"/>
      <c r="AH676" s="716"/>
    </row>
    <row r="677" spans="1:35" ht="15" customHeight="1">
      <c r="A677" s="112"/>
      <c r="B677" s="716"/>
      <c r="C677" s="716"/>
      <c r="D677" s="716"/>
      <c r="E677" s="716"/>
      <c r="F677" s="716"/>
      <c r="G677" s="716"/>
      <c r="H677" s="716"/>
      <c r="I677" s="722"/>
      <c r="J677" s="716"/>
      <c r="K677" s="716"/>
      <c r="L677" s="716"/>
      <c r="M677" s="716"/>
      <c r="N677" s="716"/>
      <c r="O677" s="716"/>
      <c r="P677" s="716"/>
      <c r="Q677" s="722"/>
      <c r="R677" s="716"/>
      <c r="S677" s="716"/>
      <c r="T677" s="720"/>
      <c r="U677" s="720"/>
      <c r="V677" s="720"/>
      <c r="W677" s="720"/>
      <c r="X677" s="720"/>
      <c r="Y677" s="720"/>
      <c r="Z677" s="716"/>
      <c r="AA677" s="722"/>
      <c r="AB677" s="716"/>
      <c r="AC677" s="716"/>
      <c r="AD677" s="716"/>
      <c r="AE677" s="716"/>
      <c r="AF677" s="716"/>
      <c r="AG677" s="716"/>
      <c r="AH677" s="716"/>
    </row>
    <row r="678" spans="1:35">
      <c r="A678" s="112"/>
      <c r="B678" s="716"/>
      <c r="C678" s="716"/>
      <c r="D678" s="716"/>
      <c r="E678" s="716"/>
      <c r="F678" s="716"/>
      <c r="G678" s="716"/>
      <c r="H678" s="716"/>
      <c r="I678" s="722"/>
      <c r="J678" s="716"/>
      <c r="K678" s="716"/>
      <c r="L678" s="716"/>
      <c r="M678" s="716"/>
      <c r="N678" s="716"/>
      <c r="O678" s="716"/>
      <c r="P678" s="716"/>
      <c r="Q678" s="722"/>
      <c r="R678" s="716"/>
      <c r="S678" s="716"/>
      <c r="T678" s="720"/>
      <c r="U678" s="720"/>
      <c r="V678" s="720"/>
      <c r="W678" s="720"/>
      <c r="X678" s="720"/>
      <c r="Y678" s="720"/>
      <c r="Z678" s="716"/>
      <c r="AA678" s="722"/>
      <c r="AB678" s="716"/>
      <c r="AC678" s="716"/>
      <c r="AD678" s="716"/>
      <c r="AE678" s="716"/>
      <c r="AF678" s="716"/>
      <c r="AG678" s="716"/>
      <c r="AH678" s="716"/>
    </row>
    <row r="679" spans="1:35">
      <c r="A679" s="112"/>
      <c r="B679" s="716"/>
      <c r="C679" s="716"/>
      <c r="D679" s="716"/>
      <c r="E679" s="716"/>
      <c r="F679" s="716"/>
      <c r="G679" s="716"/>
      <c r="H679" s="716"/>
      <c r="I679" s="722"/>
      <c r="J679" s="716"/>
      <c r="K679" s="716"/>
      <c r="L679" s="716"/>
      <c r="M679" s="716"/>
      <c r="N679" s="716"/>
      <c r="O679" s="716"/>
      <c r="P679" s="716"/>
      <c r="Q679" s="722"/>
      <c r="R679" s="716"/>
      <c r="S679" s="716"/>
      <c r="T679" s="720"/>
      <c r="U679" s="720"/>
      <c r="V679" s="720"/>
      <c r="W679" s="720"/>
      <c r="X679" s="720"/>
      <c r="Y679" s="720"/>
      <c r="Z679" s="716"/>
      <c r="AA679" s="722"/>
      <c r="AB679" s="716"/>
      <c r="AC679" s="716"/>
      <c r="AD679" s="716"/>
      <c r="AE679" s="716"/>
      <c r="AF679" s="716"/>
      <c r="AG679" s="716"/>
      <c r="AH679" s="716"/>
    </row>
    <row r="680" spans="1:35">
      <c r="A680" s="112"/>
      <c r="B680" s="716"/>
      <c r="C680" s="716"/>
      <c r="D680" s="716"/>
      <c r="E680" s="716"/>
      <c r="F680" s="716"/>
      <c r="G680" s="716"/>
      <c r="H680" s="716"/>
      <c r="I680" s="722"/>
      <c r="J680" s="716"/>
      <c r="K680" s="716"/>
      <c r="L680" s="716"/>
      <c r="M680" s="716"/>
      <c r="N680" s="716"/>
      <c r="O680" s="716"/>
      <c r="P680" s="716"/>
      <c r="Q680" s="722"/>
      <c r="R680" s="716"/>
      <c r="S680" s="716"/>
      <c r="T680" s="720"/>
      <c r="U680" s="720"/>
      <c r="V680" s="720"/>
      <c r="W680" s="720"/>
      <c r="X680" s="720"/>
      <c r="Y680" s="720"/>
      <c r="Z680" s="716"/>
      <c r="AA680" s="722"/>
      <c r="AB680" s="716"/>
      <c r="AC680" s="716"/>
      <c r="AD680" s="716"/>
      <c r="AE680" s="716"/>
      <c r="AF680" s="716"/>
      <c r="AG680" s="716"/>
      <c r="AH680" s="716"/>
    </row>
    <row r="681" spans="1:35">
      <c r="A681" s="112"/>
      <c r="B681" s="716"/>
      <c r="C681" s="716"/>
      <c r="D681" s="716"/>
      <c r="E681" s="716"/>
      <c r="F681" s="716"/>
      <c r="G681" s="716"/>
      <c r="H681" s="716"/>
      <c r="I681" s="722"/>
      <c r="J681" s="716"/>
      <c r="K681" s="716"/>
      <c r="L681" s="716"/>
      <c r="M681" s="716"/>
      <c r="N681" s="716"/>
      <c r="O681" s="716"/>
      <c r="P681" s="716"/>
      <c r="Q681" s="722"/>
      <c r="R681" s="716"/>
      <c r="S681" s="716"/>
      <c r="T681" s="720"/>
      <c r="U681" s="720"/>
      <c r="V681" s="720"/>
      <c r="W681" s="720"/>
      <c r="X681" s="720"/>
      <c r="Y681" s="720"/>
      <c r="Z681" s="716"/>
      <c r="AA681" s="722"/>
      <c r="AB681" s="716"/>
      <c r="AC681" s="716"/>
      <c r="AD681" s="716"/>
      <c r="AE681" s="716"/>
      <c r="AF681" s="716"/>
      <c r="AG681" s="716"/>
      <c r="AH681" s="716"/>
    </row>
    <row r="682" spans="1:35">
      <c r="A682" s="112"/>
      <c r="B682" s="716"/>
      <c r="C682" s="716"/>
      <c r="D682" s="716"/>
      <c r="E682" s="716"/>
      <c r="F682" s="716"/>
      <c r="G682" s="716"/>
      <c r="H682" s="716"/>
      <c r="I682" s="722"/>
      <c r="J682" s="716"/>
      <c r="K682" s="716"/>
      <c r="L682" s="716"/>
      <c r="M682" s="716"/>
      <c r="N682" s="716"/>
      <c r="O682" s="716"/>
      <c r="P682" s="716"/>
      <c r="Q682" s="722"/>
      <c r="R682" s="716"/>
      <c r="S682" s="716"/>
      <c r="T682" s="720"/>
      <c r="U682" s="720"/>
      <c r="V682" s="720"/>
      <c r="W682" s="720"/>
      <c r="X682" s="720"/>
      <c r="Y682" s="720"/>
      <c r="Z682" s="716"/>
      <c r="AA682" s="722"/>
      <c r="AB682" s="716"/>
      <c r="AC682" s="716"/>
      <c r="AD682" s="716"/>
      <c r="AE682" s="716"/>
      <c r="AF682" s="716"/>
      <c r="AG682" s="716"/>
      <c r="AH682" s="716"/>
      <c r="AI682" s="100"/>
    </row>
    <row r="683" spans="1:35">
      <c r="A683" s="112"/>
      <c r="B683" s="716"/>
      <c r="C683" s="716"/>
      <c r="D683" s="716"/>
      <c r="E683" s="716"/>
      <c r="F683" s="716"/>
      <c r="G683" s="716"/>
      <c r="H683" s="716"/>
      <c r="I683" s="722"/>
      <c r="J683" s="716"/>
      <c r="K683" s="716"/>
      <c r="L683" s="716"/>
      <c r="M683" s="716"/>
      <c r="N683" s="716"/>
      <c r="O683" s="716"/>
      <c r="P683" s="716"/>
      <c r="Q683" s="722"/>
      <c r="R683" s="716"/>
      <c r="S683" s="716"/>
      <c r="T683" s="720"/>
      <c r="U683" s="720"/>
      <c r="V683" s="720"/>
      <c r="W683" s="720"/>
      <c r="X683" s="720"/>
      <c r="Y683" s="720"/>
      <c r="Z683" s="716"/>
      <c r="AA683" s="722"/>
      <c r="AB683" s="716"/>
      <c r="AC683" s="716"/>
      <c r="AD683" s="716"/>
      <c r="AE683" s="716"/>
      <c r="AF683" s="716"/>
      <c r="AG683" s="716"/>
      <c r="AH683" s="716"/>
      <c r="AI683" s="100"/>
    </row>
    <row r="684" spans="1:35" ht="15" customHeight="1">
      <c r="A684" s="717" t="s">
        <v>764</v>
      </c>
      <c r="B684" s="717"/>
      <c r="C684" s="717"/>
      <c r="D684" s="717"/>
      <c r="E684" s="717"/>
      <c r="F684" s="717"/>
      <c r="G684" s="717"/>
      <c r="H684" s="717"/>
      <c r="I684" s="717"/>
      <c r="J684" s="717"/>
      <c r="K684" s="717"/>
      <c r="L684" s="723"/>
      <c r="M684" s="719" t="s">
        <v>765</v>
      </c>
      <c r="N684" s="719"/>
      <c r="O684" s="719"/>
      <c r="P684" s="719"/>
      <c r="Q684" s="719"/>
      <c r="R684" s="719"/>
      <c r="S684" s="719"/>
      <c r="T684" s="719"/>
      <c r="U684" s="719"/>
      <c r="V684" s="719"/>
      <c r="W684" s="719"/>
      <c r="X684" s="720"/>
      <c r="Y684" s="724"/>
      <c r="Z684" s="716"/>
      <c r="AA684" s="722"/>
      <c r="AB684" s="723" t="s">
        <v>766</v>
      </c>
      <c r="AC684" s="716"/>
      <c r="AD684" s="716"/>
      <c r="AE684" s="716"/>
      <c r="AF684" s="716"/>
      <c r="AG684" s="716"/>
      <c r="AH684" s="716"/>
      <c r="AI684" s="100"/>
    </row>
    <row r="685" spans="1:35">
      <c r="AH685" s="716"/>
      <c r="AI685" s="100"/>
    </row>
    <row r="686" spans="1:35">
      <c r="AI686" s="100"/>
    </row>
    <row r="687" spans="1:35">
      <c r="AI687" s="100"/>
    </row>
  </sheetData>
  <mergeCells count="1268">
    <mergeCell ref="C676:I676"/>
    <mergeCell ref="M676:W676"/>
    <mergeCell ref="A684:K684"/>
    <mergeCell ref="M684:W684"/>
    <mergeCell ref="U671:AA671"/>
    <mergeCell ref="AC671:AH671"/>
    <mergeCell ref="B672:T672"/>
    <mergeCell ref="U672:AA672"/>
    <mergeCell ref="AC672:AH672"/>
    <mergeCell ref="U675:AH675"/>
    <mergeCell ref="A668:K668"/>
    <mergeCell ref="M668:S668"/>
    <mergeCell ref="U668:AA668"/>
    <mergeCell ref="AC668:AI668"/>
    <mergeCell ref="B669:K669"/>
    <mergeCell ref="B670:T670"/>
    <mergeCell ref="U670:AA670"/>
    <mergeCell ref="AC670:AH670"/>
    <mergeCell ref="A666:K666"/>
    <mergeCell ref="M666:S666"/>
    <mergeCell ref="U666:AA666"/>
    <mergeCell ref="AC666:AI666"/>
    <mergeCell ref="A667:K667"/>
    <mergeCell ref="M667:S667"/>
    <mergeCell ref="U667:AA667"/>
    <mergeCell ref="AC667:AI667"/>
    <mergeCell ref="AC663:AI663"/>
    <mergeCell ref="A664:K664"/>
    <mergeCell ref="M664:S664"/>
    <mergeCell ref="U664:AA664"/>
    <mergeCell ref="AC664:AI664"/>
    <mergeCell ref="A665:K665"/>
    <mergeCell ref="M665:S665"/>
    <mergeCell ref="U665:AA665"/>
    <mergeCell ref="AC665:AI665"/>
    <mergeCell ref="A662:J662"/>
    <mergeCell ref="M662:S662"/>
    <mergeCell ref="U662:Z662"/>
    <mergeCell ref="A663:K663"/>
    <mergeCell ref="M663:S663"/>
    <mergeCell ref="U663:AA663"/>
    <mergeCell ref="M660:S660"/>
    <mergeCell ref="U660:AA660"/>
    <mergeCell ref="AC660:AH660"/>
    <mergeCell ref="M661:S661"/>
    <mergeCell ref="U661:AA661"/>
    <mergeCell ref="AC661:AH661"/>
    <mergeCell ref="A656:K656"/>
    <mergeCell ref="M656:S656"/>
    <mergeCell ref="U656:AA656"/>
    <mergeCell ref="AC656:AI656"/>
    <mergeCell ref="A657:K657"/>
    <mergeCell ref="M657:S657"/>
    <mergeCell ref="U657:AA657"/>
    <mergeCell ref="AC657:AI657"/>
    <mergeCell ref="A654:K654"/>
    <mergeCell ref="M654:S654"/>
    <mergeCell ref="U654:AA654"/>
    <mergeCell ref="AC654:AI654"/>
    <mergeCell ref="A655:K655"/>
    <mergeCell ref="M655:S655"/>
    <mergeCell ref="U655:AA655"/>
    <mergeCell ref="AC655:AI655"/>
    <mergeCell ref="A652:K652"/>
    <mergeCell ref="M652:S652"/>
    <mergeCell ref="U652:AA652"/>
    <mergeCell ref="AC652:AI652"/>
    <mergeCell ref="A653:K653"/>
    <mergeCell ref="M653:S653"/>
    <mergeCell ref="U653:AA653"/>
    <mergeCell ref="AC653:AI653"/>
    <mergeCell ref="A645:AG645"/>
    <mergeCell ref="U650:AA650"/>
    <mergeCell ref="AC650:AH650"/>
    <mergeCell ref="A651:I651"/>
    <mergeCell ref="U651:AA651"/>
    <mergeCell ref="AC651:AH651"/>
    <mergeCell ref="A642:J642"/>
    <mergeCell ref="L642:R642"/>
    <mergeCell ref="U642:AA642"/>
    <mergeCell ref="AC642:AH642"/>
    <mergeCell ref="A644:J644"/>
    <mergeCell ref="S644:X644"/>
    <mergeCell ref="A640:J640"/>
    <mergeCell ref="L640:R640"/>
    <mergeCell ref="U640:AA640"/>
    <mergeCell ref="AC640:AH640"/>
    <mergeCell ref="A641:J641"/>
    <mergeCell ref="L641:R641"/>
    <mergeCell ref="U641:AA641"/>
    <mergeCell ref="AC641:AH641"/>
    <mergeCell ref="A637:J637"/>
    <mergeCell ref="L638:R638"/>
    <mergeCell ref="U638:AA638"/>
    <mergeCell ref="AC638:AH638"/>
    <mergeCell ref="L639:R639"/>
    <mergeCell ref="U639:AA639"/>
    <mergeCell ref="AC639:AH639"/>
    <mergeCell ref="I630:N630"/>
    <mergeCell ref="P630:U630"/>
    <mergeCell ref="W630:AB630"/>
    <mergeCell ref="AD630:AH630"/>
    <mergeCell ref="A631:AH631"/>
    <mergeCell ref="A634:AH634"/>
    <mergeCell ref="A628:G628"/>
    <mergeCell ref="I628:N628"/>
    <mergeCell ref="P628:U628"/>
    <mergeCell ref="W628:AB628"/>
    <mergeCell ref="AD628:AH628"/>
    <mergeCell ref="A629:G629"/>
    <mergeCell ref="I629:N629"/>
    <mergeCell ref="P629:U629"/>
    <mergeCell ref="W629:AB629"/>
    <mergeCell ref="AD629:AH629"/>
    <mergeCell ref="A626:G626"/>
    <mergeCell ref="I626:N626"/>
    <mergeCell ref="P626:U626"/>
    <mergeCell ref="W626:AB626"/>
    <mergeCell ref="AD626:AH626"/>
    <mergeCell ref="A627:G627"/>
    <mergeCell ref="I627:N627"/>
    <mergeCell ref="P627:U627"/>
    <mergeCell ref="W627:AB627"/>
    <mergeCell ref="AD627:AH627"/>
    <mergeCell ref="I623:N623"/>
    <mergeCell ref="P623:U623"/>
    <mergeCell ref="W623:AB623"/>
    <mergeCell ref="AD623:AH623"/>
    <mergeCell ref="I625:N625"/>
    <mergeCell ref="P625:U625"/>
    <mergeCell ref="W625:AB625"/>
    <mergeCell ref="AD625:AH625"/>
    <mergeCell ref="A621:G621"/>
    <mergeCell ref="I621:N621"/>
    <mergeCell ref="P621:U621"/>
    <mergeCell ref="W621:AB621"/>
    <mergeCell ref="AD621:AH621"/>
    <mergeCell ref="A622:G622"/>
    <mergeCell ref="I622:N622"/>
    <mergeCell ref="P622:U622"/>
    <mergeCell ref="W622:AB622"/>
    <mergeCell ref="AD622:AH622"/>
    <mergeCell ref="A619:G619"/>
    <mergeCell ref="I619:N619"/>
    <mergeCell ref="P619:U619"/>
    <mergeCell ref="W619:AB619"/>
    <mergeCell ref="AD619:AH619"/>
    <mergeCell ref="A620:G620"/>
    <mergeCell ref="I620:N620"/>
    <mergeCell ref="P620:U620"/>
    <mergeCell ref="W620:AB620"/>
    <mergeCell ref="AD620:AH620"/>
    <mergeCell ref="A616:G616"/>
    <mergeCell ref="I616:M616"/>
    <mergeCell ref="A617:AH617"/>
    <mergeCell ref="I618:N618"/>
    <mergeCell ref="P618:U618"/>
    <mergeCell ref="W618:AB618"/>
    <mergeCell ref="AD618:AH618"/>
    <mergeCell ref="A614:G614"/>
    <mergeCell ref="I614:M614"/>
    <mergeCell ref="V614:AA614"/>
    <mergeCell ref="AC614:AH614"/>
    <mergeCell ref="A615:G615"/>
    <mergeCell ref="I615:M615"/>
    <mergeCell ref="O615:S615"/>
    <mergeCell ref="V615:AA615"/>
    <mergeCell ref="AC615:AH615"/>
    <mergeCell ref="A612:G612"/>
    <mergeCell ref="I612:M612"/>
    <mergeCell ref="V612:AA612"/>
    <mergeCell ref="AC612:AH612"/>
    <mergeCell ref="A613:G613"/>
    <mergeCell ref="I613:M613"/>
    <mergeCell ref="V613:AA613"/>
    <mergeCell ref="AC613:AH613"/>
    <mergeCell ref="A609:H609"/>
    <mergeCell ref="I609:M609"/>
    <mergeCell ref="A610:M610"/>
    <mergeCell ref="V610:AA610"/>
    <mergeCell ref="AC610:AH610"/>
    <mergeCell ref="A611:M611"/>
    <mergeCell ref="V611:AA611"/>
    <mergeCell ref="AC611:AH611"/>
    <mergeCell ref="A606:G606"/>
    <mergeCell ref="I606:M606"/>
    <mergeCell ref="V606:AA606"/>
    <mergeCell ref="AC606:AH606"/>
    <mergeCell ref="A607:G607"/>
    <mergeCell ref="I607:M607"/>
    <mergeCell ref="O607:S607"/>
    <mergeCell ref="V607:AA607"/>
    <mergeCell ref="AC607:AH607"/>
    <mergeCell ref="A604:G604"/>
    <mergeCell ref="I604:M604"/>
    <mergeCell ref="V604:AA604"/>
    <mergeCell ref="AC604:AH604"/>
    <mergeCell ref="A605:G605"/>
    <mergeCell ref="I605:M605"/>
    <mergeCell ref="V605:AA605"/>
    <mergeCell ref="AC605:AH605"/>
    <mergeCell ref="A602:M602"/>
    <mergeCell ref="V602:AA602"/>
    <mergeCell ref="AC602:AH602"/>
    <mergeCell ref="A603:M603"/>
    <mergeCell ref="V603:AA603"/>
    <mergeCell ref="AC603:AH603"/>
    <mergeCell ref="A600:G600"/>
    <mergeCell ref="I600:M600"/>
    <mergeCell ref="O600:S600"/>
    <mergeCell ref="V600:AA600"/>
    <mergeCell ref="AC600:AH600"/>
    <mergeCell ref="A601:H601"/>
    <mergeCell ref="I601:M601"/>
    <mergeCell ref="AE601:AI601"/>
    <mergeCell ref="A589:AH589"/>
    <mergeCell ref="A592:AH592"/>
    <mergeCell ref="A594:AH594"/>
    <mergeCell ref="A595:AH595"/>
    <mergeCell ref="A598:AH598"/>
    <mergeCell ref="A599:F599"/>
    <mergeCell ref="I599:M599"/>
    <mergeCell ref="O599:S599"/>
    <mergeCell ref="V599:AA599"/>
    <mergeCell ref="AC599:AH599"/>
    <mergeCell ref="W580:AB580"/>
    <mergeCell ref="AD580:AI580"/>
    <mergeCell ref="W581:AB581"/>
    <mergeCell ref="AD581:AH581"/>
    <mergeCell ref="A583:AH583"/>
    <mergeCell ref="A586:AH586"/>
    <mergeCell ref="W577:AB577"/>
    <mergeCell ref="AD577:AH577"/>
    <mergeCell ref="W578:AB578"/>
    <mergeCell ref="AD578:AH578"/>
    <mergeCell ref="W579:AB579"/>
    <mergeCell ref="AD579:AI579"/>
    <mergeCell ref="L573:P573"/>
    <mergeCell ref="R573:V573"/>
    <mergeCell ref="X573:AB573"/>
    <mergeCell ref="AD573:AH573"/>
    <mergeCell ref="W575:AH575"/>
    <mergeCell ref="W576:AB576"/>
    <mergeCell ref="AD576:AH576"/>
    <mergeCell ref="L571:P571"/>
    <mergeCell ref="R571:V571"/>
    <mergeCell ref="X571:AB571"/>
    <mergeCell ref="AD571:AH571"/>
    <mergeCell ref="L572:P572"/>
    <mergeCell ref="R572:V572"/>
    <mergeCell ref="X572:AB572"/>
    <mergeCell ref="AD572:AH572"/>
    <mergeCell ref="L569:P569"/>
    <mergeCell ref="R569:V569"/>
    <mergeCell ref="X569:AB569"/>
    <mergeCell ref="AD569:AH569"/>
    <mergeCell ref="L570:P570"/>
    <mergeCell ref="R570:V570"/>
    <mergeCell ref="X570:AB570"/>
    <mergeCell ref="AD570:AH570"/>
    <mergeCell ref="L565:P565"/>
    <mergeCell ref="R565:V565"/>
    <mergeCell ref="X565:AB565"/>
    <mergeCell ref="AD565:AH565"/>
    <mergeCell ref="L568:P568"/>
    <mergeCell ref="R568:V568"/>
    <mergeCell ref="X568:AB568"/>
    <mergeCell ref="AD568:AH568"/>
    <mergeCell ref="U558:AA558"/>
    <mergeCell ref="AC558:AH558"/>
    <mergeCell ref="U559:AA559"/>
    <mergeCell ref="AC559:AH559"/>
    <mergeCell ref="L563:AH563"/>
    <mergeCell ref="L564:V564"/>
    <mergeCell ref="X564:AH564"/>
    <mergeCell ref="U555:AA555"/>
    <mergeCell ref="AC555:AH555"/>
    <mergeCell ref="U556:AA556"/>
    <mergeCell ref="AC556:AH556"/>
    <mergeCell ref="U557:AA557"/>
    <mergeCell ref="AC557:AH557"/>
    <mergeCell ref="U552:AA552"/>
    <mergeCell ref="AC552:AH552"/>
    <mergeCell ref="U553:AA553"/>
    <mergeCell ref="AC553:AH553"/>
    <mergeCell ref="U554:AA554"/>
    <mergeCell ref="AC554:AH554"/>
    <mergeCell ref="A548:R548"/>
    <mergeCell ref="U548:AA548"/>
    <mergeCell ref="AC548:AH548"/>
    <mergeCell ref="U549:AA549"/>
    <mergeCell ref="AC549:AH549"/>
    <mergeCell ref="U551:AA551"/>
    <mergeCell ref="AC551:AH551"/>
    <mergeCell ref="A546:R546"/>
    <mergeCell ref="U546:AA546"/>
    <mergeCell ref="AC546:AH546"/>
    <mergeCell ref="A547:R547"/>
    <mergeCell ref="U547:AA547"/>
    <mergeCell ref="AC547:AH547"/>
    <mergeCell ref="A544:R544"/>
    <mergeCell ref="U544:AA544"/>
    <mergeCell ref="AC544:AH544"/>
    <mergeCell ref="A545:R545"/>
    <mergeCell ref="U545:AA545"/>
    <mergeCell ref="AC545:AH545"/>
    <mergeCell ref="V540:AA540"/>
    <mergeCell ref="AC540:AH540"/>
    <mergeCell ref="A541:AH541"/>
    <mergeCell ref="U542:AA542"/>
    <mergeCell ref="AC542:AH542"/>
    <mergeCell ref="U543:AA543"/>
    <mergeCell ref="AC543:AH543"/>
    <mergeCell ref="A537:M537"/>
    <mergeCell ref="U537:AA537"/>
    <mergeCell ref="AC537:AH537"/>
    <mergeCell ref="A538:M538"/>
    <mergeCell ref="U538:AA538"/>
    <mergeCell ref="AC538:AI538"/>
    <mergeCell ref="A535:T535"/>
    <mergeCell ref="U535:AA535"/>
    <mergeCell ref="AC535:AI535"/>
    <mergeCell ref="A536:L536"/>
    <mergeCell ref="U536:AA536"/>
    <mergeCell ref="AC536:AI536"/>
    <mergeCell ref="A533:Q533"/>
    <mergeCell ref="U533:AA533"/>
    <mergeCell ref="AC533:AH533"/>
    <mergeCell ref="A534:Q534"/>
    <mergeCell ref="U534:AA534"/>
    <mergeCell ref="AC534:AH534"/>
    <mergeCell ref="A531:Q531"/>
    <mergeCell ref="U531:AA531"/>
    <mergeCell ref="AC531:AH531"/>
    <mergeCell ref="A532:Q532"/>
    <mergeCell ref="U532:AA532"/>
    <mergeCell ref="AC532:AH532"/>
    <mergeCell ref="U528:AA528"/>
    <mergeCell ref="AC528:AH528"/>
    <mergeCell ref="A529:Q529"/>
    <mergeCell ref="U529:AA529"/>
    <mergeCell ref="AC529:AH529"/>
    <mergeCell ref="A530:Q530"/>
    <mergeCell ref="U530:AA530"/>
    <mergeCell ref="AC530:AH530"/>
    <mergeCell ref="U524:AA524"/>
    <mergeCell ref="AC524:AH524"/>
    <mergeCell ref="V526:AA526"/>
    <mergeCell ref="AC526:AH526"/>
    <mergeCell ref="U527:AA527"/>
    <mergeCell ref="AC527:AH527"/>
    <mergeCell ref="U521:AA521"/>
    <mergeCell ref="AC521:AH521"/>
    <mergeCell ref="U522:AA522"/>
    <mergeCell ref="AC522:AH522"/>
    <mergeCell ref="U523:AA523"/>
    <mergeCell ref="AC523:AH523"/>
    <mergeCell ref="V518:AA518"/>
    <mergeCell ref="AC518:AH518"/>
    <mergeCell ref="U519:AA519"/>
    <mergeCell ref="AC519:AH519"/>
    <mergeCell ref="U520:AA520"/>
    <mergeCell ref="AC520:AH520"/>
    <mergeCell ref="U514:AA514"/>
    <mergeCell ref="AC514:AH514"/>
    <mergeCell ref="U515:AA515"/>
    <mergeCell ref="AC515:AH515"/>
    <mergeCell ref="U516:AA516"/>
    <mergeCell ref="AC516:AH516"/>
    <mergeCell ref="U511:AA511"/>
    <mergeCell ref="AC511:AH511"/>
    <mergeCell ref="U512:AA512"/>
    <mergeCell ref="AC512:AH512"/>
    <mergeCell ref="U513:AA513"/>
    <mergeCell ref="AC513:AH513"/>
    <mergeCell ref="U507:AA507"/>
    <mergeCell ref="AC507:AH507"/>
    <mergeCell ref="U508:AA508"/>
    <mergeCell ref="AC508:AH508"/>
    <mergeCell ref="V510:AA510"/>
    <mergeCell ref="AC510:AH510"/>
    <mergeCell ref="U504:AA504"/>
    <mergeCell ref="AC504:AH504"/>
    <mergeCell ref="U505:AA505"/>
    <mergeCell ref="AC505:AH505"/>
    <mergeCell ref="U506:AA506"/>
    <mergeCell ref="AC506:AH506"/>
    <mergeCell ref="U501:AA501"/>
    <mergeCell ref="AC501:AH501"/>
    <mergeCell ref="U502:AA502"/>
    <mergeCell ref="AC502:AH502"/>
    <mergeCell ref="U503:AA503"/>
    <mergeCell ref="AC503:AH503"/>
    <mergeCell ref="U497:AA497"/>
    <mergeCell ref="AC497:AH497"/>
    <mergeCell ref="V499:AA499"/>
    <mergeCell ref="AC499:AH499"/>
    <mergeCell ref="U500:AA500"/>
    <mergeCell ref="AC500:AH500"/>
    <mergeCell ref="U494:AA494"/>
    <mergeCell ref="AC494:AH494"/>
    <mergeCell ref="U495:AA495"/>
    <mergeCell ref="AC495:AH495"/>
    <mergeCell ref="U496:AA496"/>
    <mergeCell ref="AC496:AH496"/>
    <mergeCell ref="U491:AA491"/>
    <mergeCell ref="AC491:AH491"/>
    <mergeCell ref="U492:AA492"/>
    <mergeCell ref="AC492:AH492"/>
    <mergeCell ref="U493:AA493"/>
    <mergeCell ref="AC493:AH493"/>
    <mergeCell ref="U486:AA486"/>
    <mergeCell ref="AC486:AH486"/>
    <mergeCell ref="V489:AA489"/>
    <mergeCell ref="AC489:AH489"/>
    <mergeCell ref="U490:AA490"/>
    <mergeCell ref="AC490:AH490"/>
    <mergeCell ref="U483:AA483"/>
    <mergeCell ref="AC483:AH483"/>
    <mergeCell ref="U484:AA484"/>
    <mergeCell ref="AC484:AH484"/>
    <mergeCell ref="U485:AA485"/>
    <mergeCell ref="AC485:AH485"/>
    <mergeCell ref="U478:AA478"/>
    <mergeCell ref="AC478:AH478"/>
    <mergeCell ref="V481:AA481"/>
    <mergeCell ref="AC481:AH481"/>
    <mergeCell ref="U482:AA482"/>
    <mergeCell ref="AC482:AH482"/>
    <mergeCell ref="U475:AA475"/>
    <mergeCell ref="AC475:AH475"/>
    <mergeCell ref="U476:AA476"/>
    <mergeCell ref="AC476:AH476"/>
    <mergeCell ref="U477:AA477"/>
    <mergeCell ref="AC477:AH477"/>
    <mergeCell ref="V469:AA469"/>
    <mergeCell ref="AC469:AH469"/>
    <mergeCell ref="V470:AA470"/>
    <mergeCell ref="AC470:AH470"/>
    <mergeCell ref="V474:AA474"/>
    <mergeCell ref="AC474:AH474"/>
    <mergeCell ref="V466:AA466"/>
    <mergeCell ref="AC466:AH466"/>
    <mergeCell ref="V467:AA467"/>
    <mergeCell ref="AC467:AH467"/>
    <mergeCell ref="V468:AA468"/>
    <mergeCell ref="AC468:AH468"/>
    <mergeCell ref="V463:AA463"/>
    <mergeCell ref="AC463:AH463"/>
    <mergeCell ref="V464:AA464"/>
    <mergeCell ref="AC464:AH464"/>
    <mergeCell ref="V465:AA465"/>
    <mergeCell ref="AC465:AH465"/>
    <mergeCell ref="U459:AA459"/>
    <mergeCell ref="AC459:AH459"/>
    <mergeCell ref="U460:AA460"/>
    <mergeCell ref="AC460:AH460"/>
    <mergeCell ref="U461:AA461"/>
    <mergeCell ref="AC461:AH461"/>
    <mergeCell ref="U454:AA454"/>
    <mergeCell ref="AC454:AH454"/>
    <mergeCell ref="V457:AA457"/>
    <mergeCell ref="AC457:AH457"/>
    <mergeCell ref="U458:AA458"/>
    <mergeCell ref="AC458:AH458"/>
    <mergeCell ref="U451:AA451"/>
    <mergeCell ref="AC451:AH451"/>
    <mergeCell ref="U452:AA452"/>
    <mergeCell ref="AC452:AH452"/>
    <mergeCell ref="U453:AA453"/>
    <mergeCell ref="AC453:AH453"/>
    <mergeCell ref="U446:AA446"/>
    <mergeCell ref="AC446:AH446"/>
    <mergeCell ref="U447:AA447"/>
    <mergeCell ref="AC447:AH447"/>
    <mergeCell ref="V450:AA450"/>
    <mergeCell ref="AC450:AH450"/>
    <mergeCell ref="V443:AA443"/>
    <mergeCell ref="AC443:AH443"/>
    <mergeCell ref="U444:AA444"/>
    <mergeCell ref="AC444:AH444"/>
    <mergeCell ref="U445:AA445"/>
    <mergeCell ref="AC445:AH445"/>
    <mergeCell ref="U438:AA438"/>
    <mergeCell ref="AC438:AH438"/>
    <mergeCell ref="U439:AA439"/>
    <mergeCell ref="AC439:AH439"/>
    <mergeCell ref="U440:AA440"/>
    <mergeCell ref="AC440:AH440"/>
    <mergeCell ref="U432:AA432"/>
    <mergeCell ref="AC432:AH432"/>
    <mergeCell ref="U433:AA433"/>
    <mergeCell ref="AC433:AH433"/>
    <mergeCell ref="U437:AA437"/>
    <mergeCell ref="AC437:AH437"/>
    <mergeCell ref="U429:AA429"/>
    <mergeCell ref="AC429:AH429"/>
    <mergeCell ref="U430:AA430"/>
    <mergeCell ref="AC430:AH430"/>
    <mergeCell ref="U431:AA431"/>
    <mergeCell ref="AC431:AH431"/>
    <mergeCell ref="U426:AA426"/>
    <mergeCell ref="AC426:AH426"/>
    <mergeCell ref="U427:AA427"/>
    <mergeCell ref="AC427:AH427"/>
    <mergeCell ref="U428:AA428"/>
    <mergeCell ref="AC428:AH428"/>
    <mergeCell ref="AC418:AH418"/>
    <mergeCell ref="AC419:AH419"/>
    <mergeCell ref="AC420:AH420"/>
    <mergeCell ref="U424:AA424"/>
    <mergeCell ref="AC424:AH424"/>
    <mergeCell ref="U425:AA425"/>
    <mergeCell ref="AC425:AH425"/>
    <mergeCell ref="U414:AA414"/>
    <mergeCell ref="AC414:AH414"/>
    <mergeCell ref="U415:AA415"/>
    <mergeCell ref="AB415:AG415"/>
    <mergeCell ref="AC416:AH416"/>
    <mergeCell ref="AC417:AH417"/>
    <mergeCell ref="U411:AA411"/>
    <mergeCell ref="AC411:AH411"/>
    <mergeCell ref="U412:AA412"/>
    <mergeCell ref="AC412:AH412"/>
    <mergeCell ref="V413:AA413"/>
    <mergeCell ref="AC413:AH413"/>
    <mergeCell ref="U408:AA408"/>
    <mergeCell ref="AC408:AH408"/>
    <mergeCell ref="U409:AA409"/>
    <mergeCell ref="AC409:AH409"/>
    <mergeCell ref="U410:AA410"/>
    <mergeCell ref="AC410:AH410"/>
    <mergeCell ref="P402:U402"/>
    <mergeCell ref="W402:X402"/>
    <mergeCell ref="Z402:AE402"/>
    <mergeCell ref="AG402:AH402"/>
    <mergeCell ref="U407:AA407"/>
    <mergeCell ref="AC407:AH407"/>
    <mergeCell ref="P400:U400"/>
    <mergeCell ref="W400:X400"/>
    <mergeCell ref="Z400:AE400"/>
    <mergeCell ref="AG400:AH400"/>
    <mergeCell ref="P401:U401"/>
    <mergeCell ref="W401:X401"/>
    <mergeCell ref="Z401:AE401"/>
    <mergeCell ref="AG401:AH401"/>
    <mergeCell ref="P397:U397"/>
    <mergeCell ref="W397:X397"/>
    <mergeCell ref="Z397:AE397"/>
    <mergeCell ref="AG397:AH397"/>
    <mergeCell ref="P398:U398"/>
    <mergeCell ref="W398:X398"/>
    <mergeCell ref="Z398:AE398"/>
    <mergeCell ref="AG398:AH398"/>
    <mergeCell ref="D394:I394"/>
    <mergeCell ref="J394:N394"/>
    <mergeCell ref="O394:S394"/>
    <mergeCell ref="T394:X394"/>
    <mergeCell ref="Y394:AC394"/>
    <mergeCell ref="AD394:AH394"/>
    <mergeCell ref="D393:I393"/>
    <mergeCell ref="J393:N393"/>
    <mergeCell ref="O393:S393"/>
    <mergeCell ref="T393:X393"/>
    <mergeCell ref="Y393:AC393"/>
    <mergeCell ref="AD393:AH393"/>
    <mergeCell ref="AD391:AH391"/>
    <mergeCell ref="A392:C392"/>
    <mergeCell ref="D392:I392"/>
    <mergeCell ref="J392:N392"/>
    <mergeCell ref="O392:S392"/>
    <mergeCell ref="T392:X392"/>
    <mergeCell ref="Y392:AC392"/>
    <mergeCell ref="AD392:AH392"/>
    <mergeCell ref="A391:C391"/>
    <mergeCell ref="D391:I391"/>
    <mergeCell ref="J391:N391"/>
    <mergeCell ref="O391:S391"/>
    <mergeCell ref="T391:X391"/>
    <mergeCell ref="Y391:AC391"/>
    <mergeCell ref="AD389:AH389"/>
    <mergeCell ref="A390:C390"/>
    <mergeCell ref="D390:I390"/>
    <mergeCell ref="J390:N390"/>
    <mergeCell ref="O390:S390"/>
    <mergeCell ref="T390:X390"/>
    <mergeCell ref="Y390:AC390"/>
    <mergeCell ref="AD390:AH390"/>
    <mergeCell ref="A389:C389"/>
    <mergeCell ref="D389:I389"/>
    <mergeCell ref="J389:N389"/>
    <mergeCell ref="O389:S389"/>
    <mergeCell ref="T389:X389"/>
    <mergeCell ref="Y389:AC389"/>
    <mergeCell ref="AD387:AH387"/>
    <mergeCell ref="A388:C388"/>
    <mergeCell ref="D388:I388"/>
    <mergeCell ref="J388:N388"/>
    <mergeCell ref="O388:S388"/>
    <mergeCell ref="T388:X388"/>
    <mergeCell ref="Y388:AC388"/>
    <mergeCell ref="AD388:AH388"/>
    <mergeCell ref="A387:C387"/>
    <mergeCell ref="D387:I387"/>
    <mergeCell ref="J387:N387"/>
    <mergeCell ref="O387:S387"/>
    <mergeCell ref="T387:X387"/>
    <mergeCell ref="Y387:AC387"/>
    <mergeCell ref="AD385:AH385"/>
    <mergeCell ref="A386:C386"/>
    <mergeCell ref="D386:I386"/>
    <mergeCell ref="J386:N386"/>
    <mergeCell ref="O386:S386"/>
    <mergeCell ref="T386:X386"/>
    <mergeCell ref="Y386:AC386"/>
    <mergeCell ref="AD386:AH386"/>
    <mergeCell ref="A385:C385"/>
    <mergeCell ref="D385:I385"/>
    <mergeCell ref="J385:N385"/>
    <mergeCell ref="O385:S385"/>
    <mergeCell ref="T385:X385"/>
    <mergeCell ref="Y385:AC385"/>
    <mergeCell ref="AD383:AH383"/>
    <mergeCell ref="A384:C384"/>
    <mergeCell ref="D384:I384"/>
    <mergeCell ref="J384:N384"/>
    <mergeCell ref="O384:S384"/>
    <mergeCell ref="T384:X384"/>
    <mergeCell ref="Y384:AC384"/>
    <mergeCell ref="AD384:AH384"/>
    <mergeCell ref="A383:C383"/>
    <mergeCell ref="D383:I383"/>
    <mergeCell ref="J383:N383"/>
    <mergeCell ref="O383:S383"/>
    <mergeCell ref="T383:X383"/>
    <mergeCell ref="Y383:AC383"/>
    <mergeCell ref="AD381:AH381"/>
    <mergeCell ref="A382:C382"/>
    <mergeCell ref="D382:I382"/>
    <mergeCell ref="J382:N382"/>
    <mergeCell ref="O382:S382"/>
    <mergeCell ref="T382:X382"/>
    <mergeCell ref="Y382:AC382"/>
    <mergeCell ref="AD382:AH382"/>
    <mergeCell ref="A381:C381"/>
    <mergeCell ref="D381:I381"/>
    <mergeCell ref="J381:N381"/>
    <mergeCell ref="O381:S381"/>
    <mergeCell ref="T381:X381"/>
    <mergeCell ref="Y381:AC381"/>
    <mergeCell ref="AD379:AH379"/>
    <mergeCell ref="A380:C380"/>
    <mergeCell ref="D380:I380"/>
    <mergeCell ref="J380:N380"/>
    <mergeCell ref="O380:S380"/>
    <mergeCell ref="T380:X380"/>
    <mergeCell ref="Y380:AC380"/>
    <mergeCell ref="AD380:AH380"/>
    <mergeCell ref="A379:C379"/>
    <mergeCell ref="D379:I379"/>
    <mergeCell ref="J379:N379"/>
    <mergeCell ref="O379:S379"/>
    <mergeCell ref="T379:X379"/>
    <mergeCell ref="Y379:AC379"/>
    <mergeCell ref="V372:AA372"/>
    <mergeCell ref="AC372:AH372"/>
    <mergeCell ref="D378:I378"/>
    <mergeCell ref="J378:N378"/>
    <mergeCell ref="O378:S378"/>
    <mergeCell ref="T378:X378"/>
    <mergeCell ref="Y378:AC378"/>
    <mergeCell ref="AD378:AH378"/>
    <mergeCell ref="V368:AA368"/>
    <mergeCell ref="AC368:AH368"/>
    <mergeCell ref="V369:AA369"/>
    <mergeCell ref="AC369:AH369"/>
    <mergeCell ref="V370:AA370"/>
    <mergeCell ref="AC370:AH370"/>
    <mergeCell ref="V363:AA363"/>
    <mergeCell ref="AC363:AH363"/>
    <mergeCell ref="V364:AA364"/>
    <mergeCell ref="AC364:AH364"/>
    <mergeCell ref="V367:AA367"/>
    <mergeCell ref="AC367:AH367"/>
    <mergeCell ref="V360:AA360"/>
    <mergeCell ref="AC360:AH360"/>
    <mergeCell ref="V361:AA361"/>
    <mergeCell ref="AC361:AH361"/>
    <mergeCell ref="V362:AA362"/>
    <mergeCell ref="AC362:AH362"/>
    <mergeCell ref="V356:AA356"/>
    <mergeCell ref="AC356:AH356"/>
    <mergeCell ref="V357:AA357"/>
    <mergeCell ref="AC357:AH357"/>
    <mergeCell ref="V359:AA359"/>
    <mergeCell ref="AC359:AH359"/>
    <mergeCell ref="V353:AA353"/>
    <mergeCell ref="AC353:AH353"/>
    <mergeCell ref="V354:AA354"/>
    <mergeCell ref="AC354:AH354"/>
    <mergeCell ref="V355:AA355"/>
    <mergeCell ref="AC355:AH355"/>
    <mergeCell ref="V350:AA350"/>
    <mergeCell ref="AC350:AH350"/>
    <mergeCell ref="V351:AA351"/>
    <mergeCell ref="AC351:AH351"/>
    <mergeCell ref="V352:AA352"/>
    <mergeCell ref="AC352:AH352"/>
    <mergeCell ref="V344:AA344"/>
    <mergeCell ref="AC344:AH344"/>
    <mergeCell ref="V346:AA346"/>
    <mergeCell ref="AC346:AH346"/>
    <mergeCell ref="V349:AA349"/>
    <mergeCell ref="AC349:AH349"/>
    <mergeCell ref="V341:AA341"/>
    <mergeCell ref="AC341:AH341"/>
    <mergeCell ref="V342:AA342"/>
    <mergeCell ref="AC342:AH342"/>
    <mergeCell ref="V343:AA343"/>
    <mergeCell ref="AC343:AH343"/>
    <mergeCell ref="V336:AA336"/>
    <mergeCell ref="AC336:AH336"/>
    <mergeCell ref="V337:AA337"/>
    <mergeCell ref="AC337:AH337"/>
    <mergeCell ref="V338:AA338"/>
    <mergeCell ref="AC338:AH338"/>
    <mergeCell ref="V333:AA333"/>
    <mergeCell ref="AC333:AH333"/>
    <mergeCell ref="V334:AA334"/>
    <mergeCell ref="AC334:AH334"/>
    <mergeCell ref="V335:AA335"/>
    <mergeCell ref="AC335:AH335"/>
    <mergeCell ref="V328:AA328"/>
    <mergeCell ref="AC328:AH328"/>
    <mergeCell ref="V329:AA329"/>
    <mergeCell ref="AC329:AH329"/>
    <mergeCell ref="V330:AA330"/>
    <mergeCell ref="AC330:AH330"/>
    <mergeCell ref="V325:AA325"/>
    <mergeCell ref="AC325:AH325"/>
    <mergeCell ref="V326:AA326"/>
    <mergeCell ref="AC326:AH326"/>
    <mergeCell ref="V327:AA327"/>
    <mergeCell ref="AC327:AH327"/>
    <mergeCell ref="V322:AA322"/>
    <mergeCell ref="AC322:AH322"/>
    <mergeCell ref="V323:AA323"/>
    <mergeCell ref="AC323:AH323"/>
    <mergeCell ref="V324:AA324"/>
    <mergeCell ref="AC324:AH324"/>
    <mergeCell ref="V319:AA319"/>
    <mergeCell ref="AC319:AH319"/>
    <mergeCell ref="V320:AA320"/>
    <mergeCell ref="AC320:AH320"/>
    <mergeCell ref="V321:AA321"/>
    <mergeCell ref="AC321:AH321"/>
    <mergeCell ref="V313:AA313"/>
    <mergeCell ref="AC313:AH313"/>
    <mergeCell ref="V314:AA314"/>
    <mergeCell ref="AC314:AH314"/>
    <mergeCell ref="V315:AA315"/>
    <mergeCell ref="AC315:AH315"/>
    <mergeCell ref="V309:AA309"/>
    <mergeCell ref="AC309:AH309"/>
    <mergeCell ref="V310:AA310"/>
    <mergeCell ref="AC310:AH310"/>
    <mergeCell ref="V311:AA311"/>
    <mergeCell ref="AC311:AH311"/>
    <mergeCell ref="V300:AA300"/>
    <mergeCell ref="AC300:AH300"/>
    <mergeCell ref="V301:AA301"/>
    <mergeCell ref="AC301:AH301"/>
    <mergeCell ref="A303:AI303"/>
    <mergeCell ref="A304:AI304"/>
    <mergeCell ref="V297:AA297"/>
    <mergeCell ref="AC297:AH297"/>
    <mergeCell ref="V298:AA298"/>
    <mergeCell ref="AC298:AH298"/>
    <mergeCell ref="V299:AA299"/>
    <mergeCell ref="AC299:AH299"/>
    <mergeCell ref="V294:AA294"/>
    <mergeCell ref="AC294:AH294"/>
    <mergeCell ref="V295:AA295"/>
    <mergeCell ref="AC295:AH295"/>
    <mergeCell ref="V296:AA296"/>
    <mergeCell ref="AC296:AH296"/>
    <mergeCell ref="J289:N289"/>
    <mergeCell ref="O289:S289"/>
    <mergeCell ref="T289:X289"/>
    <mergeCell ref="Y289:AC289"/>
    <mergeCell ref="AD289:AH289"/>
    <mergeCell ref="J290:N290"/>
    <mergeCell ref="O290:S290"/>
    <mergeCell ref="T290:X290"/>
    <mergeCell ref="Y290:AC290"/>
    <mergeCell ref="AD290:AH290"/>
    <mergeCell ref="J287:N287"/>
    <mergeCell ref="O287:S287"/>
    <mergeCell ref="T287:X287"/>
    <mergeCell ref="Y287:AC287"/>
    <mergeCell ref="AD287:AH287"/>
    <mergeCell ref="J288:N288"/>
    <mergeCell ref="O288:S288"/>
    <mergeCell ref="T288:X288"/>
    <mergeCell ref="Y288:AC288"/>
    <mergeCell ref="AD288:AH288"/>
    <mergeCell ref="J285:N285"/>
    <mergeCell ref="O285:S285"/>
    <mergeCell ref="T285:X285"/>
    <mergeCell ref="Y285:AC285"/>
    <mergeCell ref="AD285:AH285"/>
    <mergeCell ref="J286:N286"/>
    <mergeCell ref="O286:S286"/>
    <mergeCell ref="T286:X286"/>
    <mergeCell ref="Y286:AC286"/>
    <mergeCell ref="AD286:AH286"/>
    <mergeCell ref="J283:N283"/>
    <mergeCell ref="O283:S283"/>
    <mergeCell ref="T283:X283"/>
    <mergeCell ref="Y283:AC283"/>
    <mergeCell ref="AD283:AH283"/>
    <mergeCell ref="J284:N284"/>
    <mergeCell ref="O284:S284"/>
    <mergeCell ref="T284:X284"/>
    <mergeCell ref="Y284:AC284"/>
    <mergeCell ref="AD284:AH284"/>
    <mergeCell ref="J281:N281"/>
    <mergeCell ref="O281:S281"/>
    <mergeCell ref="T281:X281"/>
    <mergeCell ref="Y281:AC281"/>
    <mergeCell ref="AD281:AH281"/>
    <mergeCell ref="J282:N282"/>
    <mergeCell ref="O282:S282"/>
    <mergeCell ref="T282:X282"/>
    <mergeCell ref="Y282:AC282"/>
    <mergeCell ref="AD282:AH282"/>
    <mergeCell ref="J279:N279"/>
    <mergeCell ref="O279:S279"/>
    <mergeCell ref="T279:X279"/>
    <mergeCell ref="Y279:AC279"/>
    <mergeCell ref="AD279:AH279"/>
    <mergeCell ref="J280:N280"/>
    <mergeCell ref="O280:S280"/>
    <mergeCell ref="T280:X280"/>
    <mergeCell ref="Y280:AC280"/>
    <mergeCell ref="AD280:AH280"/>
    <mergeCell ref="J277:N277"/>
    <mergeCell ref="O277:S277"/>
    <mergeCell ref="T277:X277"/>
    <mergeCell ref="Y277:AC277"/>
    <mergeCell ref="AD277:AH277"/>
    <mergeCell ref="J278:N278"/>
    <mergeCell ref="O278:S278"/>
    <mergeCell ref="T278:X278"/>
    <mergeCell ref="Y278:AC278"/>
    <mergeCell ref="AD278:AH278"/>
    <mergeCell ref="J275:N275"/>
    <mergeCell ref="O275:S275"/>
    <mergeCell ref="T275:X275"/>
    <mergeCell ref="Y275:AC275"/>
    <mergeCell ref="AD275:AH275"/>
    <mergeCell ref="J276:N276"/>
    <mergeCell ref="O276:S276"/>
    <mergeCell ref="T276:X276"/>
    <mergeCell ref="Y276:AC276"/>
    <mergeCell ref="AD276:AH276"/>
    <mergeCell ref="J273:N273"/>
    <mergeCell ref="O273:S273"/>
    <mergeCell ref="T273:X273"/>
    <mergeCell ref="Y273:AC273"/>
    <mergeCell ref="AD273:AH273"/>
    <mergeCell ref="J274:N274"/>
    <mergeCell ref="O274:S274"/>
    <mergeCell ref="T274:X274"/>
    <mergeCell ref="Y274:AC274"/>
    <mergeCell ref="AD274:AH274"/>
    <mergeCell ref="AD271:AH271"/>
    <mergeCell ref="J272:N272"/>
    <mergeCell ref="O272:S272"/>
    <mergeCell ref="T272:X272"/>
    <mergeCell ref="Y272:AC272"/>
    <mergeCell ref="AD272:AH272"/>
    <mergeCell ref="J270:N270"/>
    <mergeCell ref="O270:S270"/>
    <mergeCell ref="T270:X270"/>
    <mergeCell ref="Y270:AC270"/>
    <mergeCell ref="J271:N271"/>
    <mergeCell ref="O271:S271"/>
    <mergeCell ref="T271:X271"/>
    <mergeCell ref="Y271:AC271"/>
    <mergeCell ref="J264:N264"/>
    <mergeCell ref="O264:S264"/>
    <mergeCell ref="T264:X264"/>
    <mergeCell ref="Y264:AC264"/>
    <mergeCell ref="AD264:AH264"/>
    <mergeCell ref="J269:N269"/>
    <mergeCell ref="O269:S269"/>
    <mergeCell ref="T269:X269"/>
    <mergeCell ref="Y269:AC269"/>
    <mergeCell ref="AD269:AH270"/>
    <mergeCell ref="J262:N262"/>
    <mergeCell ref="O262:S262"/>
    <mergeCell ref="T262:X262"/>
    <mergeCell ref="Y262:AC262"/>
    <mergeCell ref="AD262:AH262"/>
    <mergeCell ref="J263:N263"/>
    <mergeCell ref="O263:S263"/>
    <mergeCell ref="T263:X263"/>
    <mergeCell ref="Y263:AC263"/>
    <mergeCell ref="AD263:AH263"/>
    <mergeCell ref="J260:N260"/>
    <mergeCell ref="O260:S260"/>
    <mergeCell ref="T260:X260"/>
    <mergeCell ref="Y260:AC260"/>
    <mergeCell ref="AD260:AH260"/>
    <mergeCell ref="J261:N261"/>
    <mergeCell ref="O261:S261"/>
    <mergeCell ref="T261:X261"/>
    <mergeCell ref="Y261:AC261"/>
    <mergeCell ref="AD261:AH261"/>
    <mergeCell ref="J258:N258"/>
    <mergeCell ref="O258:S258"/>
    <mergeCell ref="T258:X258"/>
    <mergeCell ref="Y258:AC258"/>
    <mergeCell ref="AD258:AH258"/>
    <mergeCell ref="J259:N259"/>
    <mergeCell ref="O259:S259"/>
    <mergeCell ref="T259:X259"/>
    <mergeCell ref="Y259:AC259"/>
    <mergeCell ref="AD259:AH259"/>
    <mergeCell ref="J256:N256"/>
    <mergeCell ref="O256:S256"/>
    <mergeCell ref="T256:X256"/>
    <mergeCell ref="Y256:AC256"/>
    <mergeCell ref="AD256:AH256"/>
    <mergeCell ref="J257:N257"/>
    <mergeCell ref="O257:S257"/>
    <mergeCell ref="T257:X257"/>
    <mergeCell ref="Y257:AC257"/>
    <mergeCell ref="AD257:AH257"/>
    <mergeCell ref="J254:N254"/>
    <mergeCell ref="O254:S254"/>
    <mergeCell ref="T254:X254"/>
    <mergeCell ref="Y254:AC254"/>
    <mergeCell ref="AD254:AH254"/>
    <mergeCell ref="J255:N255"/>
    <mergeCell ref="O255:S255"/>
    <mergeCell ref="T255:X255"/>
    <mergeCell ref="Y255:AC255"/>
    <mergeCell ref="AD255:AH255"/>
    <mergeCell ref="J252:N252"/>
    <mergeCell ref="O252:S252"/>
    <mergeCell ref="T252:X252"/>
    <mergeCell ref="Y252:AC252"/>
    <mergeCell ref="AD252:AH252"/>
    <mergeCell ref="J253:N253"/>
    <mergeCell ref="O253:S253"/>
    <mergeCell ref="T253:X253"/>
    <mergeCell ref="Y253:AC253"/>
    <mergeCell ref="AD253:AH253"/>
    <mergeCell ref="J250:N250"/>
    <mergeCell ref="O250:S250"/>
    <mergeCell ref="T250:X250"/>
    <mergeCell ref="Y250:AC250"/>
    <mergeCell ref="AD250:AH250"/>
    <mergeCell ref="J251:N251"/>
    <mergeCell ref="O251:S251"/>
    <mergeCell ref="T251:X251"/>
    <mergeCell ref="Y251:AC251"/>
    <mergeCell ref="AD251:AH251"/>
    <mergeCell ref="J248:N248"/>
    <mergeCell ref="O248:S248"/>
    <mergeCell ref="T248:X248"/>
    <mergeCell ref="Y248:AC248"/>
    <mergeCell ref="AD248:AH248"/>
    <mergeCell ref="J249:N249"/>
    <mergeCell ref="O249:S249"/>
    <mergeCell ref="T249:X249"/>
    <mergeCell ref="Y249:AC249"/>
    <mergeCell ref="AD249:AH249"/>
    <mergeCell ref="J246:N246"/>
    <mergeCell ref="O246:S246"/>
    <mergeCell ref="T246:X246"/>
    <mergeCell ref="Y246:AC246"/>
    <mergeCell ref="AD246:AH246"/>
    <mergeCell ref="J247:N247"/>
    <mergeCell ref="O247:S247"/>
    <mergeCell ref="T247:X247"/>
    <mergeCell ref="Y247:AC247"/>
    <mergeCell ref="AD247:AH247"/>
    <mergeCell ref="J244:N244"/>
    <mergeCell ref="O244:S244"/>
    <mergeCell ref="T244:X244"/>
    <mergeCell ref="Y244:AC244"/>
    <mergeCell ref="AD244:AH244"/>
    <mergeCell ref="J245:N245"/>
    <mergeCell ref="O245:S245"/>
    <mergeCell ref="T245:X245"/>
    <mergeCell ref="Y245:AC245"/>
    <mergeCell ref="AD245:AH245"/>
    <mergeCell ref="J242:N242"/>
    <mergeCell ref="O242:S242"/>
    <mergeCell ref="T242:X242"/>
    <mergeCell ref="Y242:AC242"/>
    <mergeCell ref="AD242:AH242"/>
    <mergeCell ref="J243:N243"/>
    <mergeCell ref="O243:S243"/>
    <mergeCell ref="T243:X243"/>
    <mergeCell ref="Y243:AC243"/>
    <mergeCell ref="AD243:AH243"/>
    <mergeCell ref="J240:N240"/>
    <mergeCell ref="O240:S240"/>
    <mergeCell ref="T240:X240"/>
    <mergeCell ref="Y240:AC240"/>
    <mergeCell ref="AD240:AH240"/>
    <mergeCell ref="J241:N241"/>
    <mergeCell ref="O241:S241"/>
    <mergeCell ref="T241:X241"/>
    <mergeCell ref="Y241:AC241"/>
    <mergeCell ref="AD241:AH241"/>
    <mergeCell ref="J238:N238"/>
    <mergeCell ref="O238:S238"/>
    <mergeCell ref="T238:X238"/>
    <mergeCell ref="Y238:AC238"/>
    <mergeCell ref="AD238:AH238"/>
    <mergeCell ref="J239:N239"/>
    <mergeCell ref="O239:S239"/>
    <mergeCell ref="T239:X239"/>
    <mergeCell ref="Y239:AC239"/>
    <mergeCell ref="AD239:AH239"/>
    <mergeCell ref="Y236:AC236"/>
    <mergeCell ref="J237:N237"/>
    <mergeCell ref="O237:S237"/>
    <mergeCell ref="T237:X237"/>
    <mergeCell ref="Y237:AC237"/>
    <mergeCell ref="AD237:AH237"/>
    <mergeCell ref="V231:AA231"/>
    <mergeCell ref="AC231:AH231"/>
    <mergeCell ref="J235:N235"/>
    <mergeCell ref="O235:S235"/>
    <mergeCell ref="T235:X235"/>
    <mergeCell ref="Y235:AC235"/>
    <mergeCell ref="AD235:AH236"/>
    <mergeCell ref="J236:N236"/>
    <mergeCell ref="O236:S236"/>
    <mergeCell ref="T236:X236"/>
    <mergeCell ref="V227:AA227"/>
    <mergeCell ref="AC227:AH227"/>
    <mergeCell ref="V229:AA229"/>
    <mergeCell ref="AC229:AH229"/>
    <mergeCell ref="V230:AA230"/>
    <mergeCell ref="AC230:AH230"/>
    <mergeCell ref="V223:AA223"/>
    <mergeCell ref="AC223:AH223"/>
    <mergeCell ref="V225:AA225"/>
    <mergeCell ref="AC225:AH225"/>
    <mergeCell ref="V226:AA226"/>
    <mergeCell ref="AC226:AH226"/>
    <mergeCell ref="V220:AA220"/>
    <mergeCell ref="AC220:AH220"/>
    <mergeCell ref="V221:AA221"/>
    <mergeCell ref="AC221:AH221"/>
    <mergeCell ref="V222:AA222"/>
    <mergeCell ref="AC222:AH222"/>
    <mergeCell ref="V217:AA217"/>
    <mergeCell ref="AC217:AH217"/>
    <mergeCell ref="V218:AA218"/>
    <mergeCell ref="AC218:AH218"/>
    <mergeCell ref="V219:AA219"/>
    <mergeCell ref="AC219:AH219"/>
    <mergeCell ref="V214:AA214"/>
    <mergeCell ref="AC214:AH214"/>
    <mergeCell ref="V215:AA215"/>
    <mergeCell ref="AC215:AH215"/>
    <mergeCell ref="V216:AA216"/>
    <mergeCell ref="AC216:AH216"/>
    <mergeCell ref="V211:AA211"/>
    <mergeCell ref="AC211:AH211"/>
    <mergeCell ref="V212:AA212"/>
    <mergeCell ref="AC212:AH212"/>
    <mergeCell ref="V213:AA213"/>
    <mergeCell ref="AC213:AH213"/>
    <mergeCell ref="V205:AA205"/>
    <mergeCell ref="AC205:AH205"/>
    <mergeCell ref="W207:AB207"/>
    <mergeCell ref="AD207:AI207"/>
    <mergeCell ref="A208:AI208"/>
    <mergeCell ref="V210:AA210"/>
    <mergeCell ref="AC210:AH210"/>
    <mergeCell ref="V202:AA202"/>
    <mergeCell ref="AC202:AH202"/>
    <mergeCell ref="V203:AA203"/>
    <mergeCell ref="AC203:AH203"/>
    <mergeCell ref="V204:AA204"/>
    <mergeCell ref="AC204:AH204"/>
    <mergeCell ref="V198:AA198"/>
    <mergeCell ref="AC198:AH198"/>
    <mergeCell ref="V200:AA200"/>
    <mergeCell ref="AC200:AH200"/>
    <mergeCell ref="V201:AA201"/>
    <mergeCell ref="AC201:AH201"/>
    <mergeCell ref="V195:AA195"/>
    <mergeCell ref="AC195:AH195"/>
    <mergeCell ref="V196:AA196"/>
    <mergeCell ref="AC196:AH196"/>
    <mergeCell ref="V197:AA197"/>
    <mergeCell ref="AC197:AH197"/>
    <mergeCell ref="V192:AA192"/>
    <mergeCell ref="AC192:AH192"/>
    <mergeCell ref="V193:AA193"/>
    <mergeCell ref="AC193:AH193"/>
    <mergeCell ref="V194:AA194"/>
    <mergeCell ref="AC194:AH194"/>
    <mergeCell ref="V189:AA189"/>
    <mergeCell ref="AC189:AH189"/>
    <mergeCell ref="V190:AA190"/>
    <mergeCell ref="AC190:AH190"/>
    <mergeCell ref="V191:AA191"/>
    <mergeCell ref="AC191:AH191"/>
    <mergeCell ref="V184:AA184"/>
    <mergeCell ref="AC184:AH184"/>
    <mergeCell ref="V185:AA185"/>
    <mergeCell ref="AC185:AH185"/>
    <mergeCell ref="V186:AA186"/>
    <mergeCell ref="AC186:AH186"/>
    <mergeCell ref="V181:AA181"/>
    <mergeCell ref="AC181:AH181"/>
    <mergeCell ref="V182:AA182"/>
    <mergeCell ref="AC182:AH182"/>
    <mergeCell ref="V183:AA183"/>
    <mergeCell ref="AC183:AH183"/>
    <mergeCell ref="V178:AA178"/>
    <mergeCell ref="AC178:AH178"/>
    <mergeCell ref="V179:AA179"/>
    <mergeCell ref="AC179:AH179"/>
    <mergeCell ref="V180:AA180"/>
    <mergeCell ref="AC180:AH180"/>
    <mergeCell ref="V175:AA175"/>
    <mergeCell ref="AC175:AH175"/>
    <mergeCell ref="V176:AA176"/>
    <mergeCell ref="AC176:AH176"/>
    <mergeCell ref="V177:AA177"/>
    <mergeCell ref="AC177:AH177"/>
    <mergeCell ref="C170:AI170"/>
    <mergeCell ref="V172:AA172"/>
    <mergeCell ref="AC172:AH172"/>
    <mergeCell ref="V173:AA173"/>
    <mergeCell ref="AC173:AH173"/>
    <mergeCell ref="V174:AA174"/>
    <mergeCell ref="AC174:AH174"/>
    <mergeCell ref="C158:AI158"/>
    <mergeCell ref="D162:AI162"/>
    <mergeCell ref="D163:AI163"/>
    <mergeCell ref="D164:AI164"/>
    <mergeCell ref="D165:AI165"/>
    <mergeCell ref="C166:AI166"/>
    <mergeCell ref="C145:AI145"/>
    <mergeCell ref="C148:AI148"/>
    <mergeCell ref="D149:AI149"/>
    <mergeCell ref="D150:AI150"/>
    <mergeCell ref="C152:AI152"/>
    <mergeCell ref="C155:AI155"/>
    <mergeCell ref="D136:AI136"/>
    <mergeCell ref="C139:AI139"/>
    <mergeCell ref="D140:AI140"/>
    <mergeCell ref="D141:AI141"/>
    <mergeCell ref="D142:AI142"/>
    <mergeCell ref="D143:AI143"/>
    <mergeCell ref="C127:AI127"/>
    <mergeCell ref="C131:AI131"/>
    <mergeCell ref="D132:AI132"/>
    <mergeCell ref="D133:AI133"/>
    <mergeCell ref="D134:AI134"/>
    <mergeCell ref="D135:AI135"/>
    <mergeCell ref="C114:AI114"/>
    <mergeCell ref="C117:AI117"/>
    <mergeCell ref="C119:AI119"/>
    <mergeCell ref="C121:AI121"/>
    <mergeCell ref="C123:AI123"/>
    <mergeCell ref="C125:AI125"/>
    <mergeCell ref="C98:AI98"/>
    <mergeCell ref="C99:AI99"/>
    <mergeCell ref="C102:AI102"/>
    <mergeCell ref="C104:AI104"/>
    <mergeCell ref="C108:AI108"/>
    <mergeCell ref="C110:AI110"/>
    <mergeCell ref="AB93:AE93"/>
    <mergeCell ref="AF93:AH93"/>
    <mergeCell ref="AB94:AE94"/>
    <mergeCell ref="AF94:AH94"/>
    <mergeCell ref="AB95:AE95"/>
    <mergeCell ref="AF95:AH95"/>
    <mergeCell ref="C84:AI84"/>
    <mergeCell ref="C85:AI85"/>
    <mergeCell ref="C89:AI89"/>
    <mergeCell ref="C90:AI90"/>
    <mergeCell ref="C91:AI91"/>
    <mergeCell ref="AB92:AE92"/>
    <mergeCell ref="AF92:AH92"/>
    <mergeCell ref="C72:AI72"/>
    <mergeCell ref="C76:AI76"/>
    <mergeCell ref="C77:AI77"/>
    <mergeCell ref="C81:AI81"/>
    <mergeCell ref="C82:AI82"/>
    <mergeCell ref="C83:AI83"/>
    <mergeCell ref="C62:AI62"/>
    <mergeCell ref="C63:AI63"/>
    <mergeCell ref="C65:AI65"/>
    <mergeCell ref="C66:AI66"/>
    <mergeCell ref="C68:AI68"/>
    <mergeCell ref="C69:AI69"/>
    <mergeCell ref="C52:AI52"/>
    <mergeCell ref="C54:AI54"/>
    <mergeCell ref="C55:AI55"/>
    <mergeCell ref="C57:AI57"/>
    <mergeCell ref="C58:AI58"/>
    <mergeCell ref="C61:AI61"/>
    <mergeCell ref="C33:AI33"/>
    <mergeCell ref="C39:AI39"/>
    <mergeCell ref="C41:AI41"/>
    <mergeCell ref="C42:AI42"/>
    <mergeCell ref="C48:AI48"/>
    <mergeCell ref="C51:AI51"/>
    <mergeCell ref="L25:W25"/>
    <mergeCell ref="Y25:AI25"/>
    <mergeCell ref="L26:W26"/>
    <mergeCell ref="Y26:AI26"/>
    <mergeCell ref="C28:AI28"/>
    <mergeCell ref="C29:AI29"/>
    <mergeCell ref="C22:N22"/>
    <mergeCell ref="P22:W22"/>
    <mergeCell ref="Y22:AI22"/>
    <mergeCell ref="L23:W23"/>
    <mergeCell ref="Y23:AI23"/>
    <mergeCell ref="L24:W24"/>
    <mergeCell ref="Y24:AI24"/>
    <mergeCell ref="C20:F20"/>
    <mergeCell ref="L20:W20"/>
    <mergeCell ref="Y20:AI20"/>
    <mergeCell ref="C21:F21"/>
    <mergeCell ref="L21:W21"/>
    <mergeCell ref="Y21:AI21"/>
    <mergeCell ref="C18:F18"/>
    <mergeCell ref="L18:W18"/>
    <mergeCell ref="Y18:AI18"/>
    <mergeCell ref="C19:F19"/>
    <mergeCell ref="L19:W19"/>
    <mergeCell ref="Y19:AI19"/>
    <mergeCell ref="C16:F16"/>
    <mergeCell ref="L16:W16"/>
    <mergeCell ref="Y16:AI16"/>
    <mergeCell ref="C17:F17"/>
    <mergeCell ref="L17:W17"/>
    <mergeCell ref="Y17:AI17"/>
    <mergeCell ref="C11:AI11"/>
    <mergeCell ref="C12:AI12"/>
    <mergeCell ref="C14:J14"/>
    <mergeCell ref="L14:W14"/>
    <mergeCell ref="Y14:AI14"/>
    <mergeCell ref="C15:N15"/>
    <mergeCell ref="P15:W15"/>
    <mergeCell ref="Y15:AI15"/>
    <mergeCell ref="A1:R1"/>
    <mergeCell ref="A4:AI4"/>
    <mergeCell ref="A5:AI5"/>
    <mergeCell ref="C8:AI8"/>
    <mergeCell ref="C9:AI9"/>
    <mergeCell ref="C10:AI10"/>
  </mergeCells>
  <conditionalFormatting sqref="A183:A185 S297 S322:S325 S328:S329 S213:S222 S464:S469 S183:S185 S477 S484:S485 S299:S300 A191 A223 S227 S344:S345 S370:S371 S446 S453 S460 S352:S363 S336:S337 AA374:AA375 AH374:AH375 S230 S189:S197 A198:A199">
    <cfRule type="expression" dxfId="13" priority="14" stopIfTrue="1">
      <formula>OR(VALUE($W183)&lt;&gt;0,VALUE($X183)&lt;&gt;0)</formula>
    </cfRule>
  </conditionalFormatting>
  <conditionalFormatting sqref="S176:S178">
    <cfRule type="expression" dxfId="12" priority="13" stopIfTrue="1">
      <formula>OR(VALUE($W175)&lt;&gt;0,VALUE($X175)&lt;&gt;0)</formula>
    </cfRule>
  </conditionalFormatting>
  <conditionalFormatting sqref="S326 S492:S495 S544:S548 S514 S529 S502:S503 S506">
    <cfRule type="expression" dxfId="11" priority="12" stopIfTrue="1">
      <formula>OR(VALUE($W327)&lt;&gt;0,VALUE($X327)&lt;&gt;0)</formula>
    </cfRule>
  </conditionalFormatting>
  <conditionalFormatting sqref="S517 S532 S504:S505">
    <cfRule type="expression" dxfId="10" priority="11" stopIfTrue="1">
      <formula>OR(VALUE($W506)&lt;&gt;0,VALUE($X506)&lt;&gt;0)</formula>
    </cfRule>
  </conditionalFormatting>
  <conditionalFormatting sqref="S530">
    <cfRule type="expression" dxfId="9" priority="10" stopIfTrue="1">
      <formula>OR(VALUE($W532)&lt;&gt;0,VALUE($X532)&lt;&gt;0)</formula>
    </cfRule>
  </conditionalFormatting>
  <conditionalFormatting sqref="S531">
    <cfRule type="expression" dxfId="8" priority="9" stopIfTrue="1">
      <formula>OR(VALUE($W534)&lt;&gt;0,VALUE($X534)&lt;&gt;0)</formula>
    </cfRule>
  </conditionalFormatting>
  <conditionalFormatting sqref="S534">
    <cfRule type="expression" dxfId="7" priority="8" stopIfTrue="1">
      <formula>OR(VALUE($W540)&lt;&gt;0,VALUE($X540)&lt;&gt;0)</formula>
    </cfRule>
  </conditionalFormatting>
  <conditionalFormatting sqref="S540 S542:S543 S526:S528 S518:S523 S515 S510:S513 S507 S489:S491 S481:S483 S496:S501 S474:S476 S463 S457:S459 S450:S452 S443:S445 S367:S369 S349:S351 S341:S343 S327 S319:S321 S333:S335 S294:S296 S309:S312 S225:S226 S210:S212 S200:S202 S180:S182 S172:S174">
    <cfRule type="expression" dxfId="6" priority="7" stopIfTrue="1">
      <formula>OR(VALUE(#REF!)&lt;&gt;0,VALUE(#REF!)&lt;&gt;0)</formula>
    </cfRule>
  </conditionalFormatting>
  <conditionalFormatting sqref="S533 S524:S525 S516 S508:S509">
    <cfRule type="expression" dxfId="5" priority="6" stopIfTrue="1">
      <formula>OR(VALUE(#REF!)&lt;&gt;0,VALUE(#REF!)&lt;&gt;0)</formula>
    </cfRule>
  </conditionalFormatting>
  <conditionalFormatting sqref="A456 A448:A449 A424:A442 A407:A412">
    <cfRule type="expression" dxfId="4" priority="5" stopIfTrue="1">
      <formula>OR(#REF!&lt;&gt;0,#REF!&lt;&gt;0)</formula>
    </cfRule>
  </conditionalFormatting>
  <conditionalFormatting sqref="S203:S204 A180:A182 S175">
    <cfRule type="expression" dxfId="3" priority="4" stopIfTrue="1">
      <formula>OR(VALUE(#REF!)&lt;&gt;0,VALUE(#REF!)&lt;&gt;0)</formula>
    </cfRule>
  </conditionalFormatting>
  <conditionalFormatting sqref="S313:S314">
    <cfRule type="expression" dxfId="2" priority="3" stopIfTrue="1">
      <formula>OR(VALUE($W313)&lt;&gt;0,VALUE($X313)&lt;&gt;0)</formula>
    </cfRule>
  </conditionalFormatting>
  <conditionalFormatting sqref="S556">
    <cfRule type="expression" dxfId="1" priority="2" stopIfTrue="1">
      <formula>OR(VALUE($W558)&lt;&gt;0,VALUE($X558)&lt;&gt;0)</formula>
    </cfRule>
  </conditionalFormatting>
  <conditionalFormatting sqref="S229">
    <cfRule type="expression" dxfId="0" priority="1" stopIfTrue="1">
      <formula>OR(VALUE($W229)&lt;&gt;0,VALUE($X229)&lt;&gt;0)</formula>
    </cfRule>
  </conditionalFormatting>
  <pageMargins left="0.73" right="0.21" top="0.5" bottom="0.75" header="0.22" footer="0.25"/>
  <pageSetup paperSize="9" firstPageNumber="6" orientation="portrait" useFirstPageNumber="1" r:id="rId1"/>
  <headerFooter alignWithMargins="0">
    <oddFooter>&amp;C&amp;P</oddFooter>
  </headerFooter>
  <legacyDrawing r:id="rId2"/>
  <oleObjects>
    <oleObject progId="Word.Document.8" shapeId="1025" r:id="rId3"/>
  </oleObjects>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
  <sheetData/>
  <phoneticPr fontId="6" type="noConversion"/>
  <pageMargins left="0.75" right="0.75" top="1" bottom="1" header="0.5" footer="0.5"/>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2JgEnlHXwp6L8iTwWA3c+xzRtMM=</DigestValue>
    </Reference>
    <Reference URI="#idOfficeObject" Type="http://www.w3.org/2000/09/xmldsig#Object">
      <DigestMethod Algorithm="http://www.w3.org/2000/09/xmldsig#sha1"/>
      <DigestValue>1HVug8B0dO+SvcgEOEuAhVm18BQ=</DigestValue>
    </Reference>
  </SignedInfo>
  <SignatureValue>
    JsdUp/ETGM/GStL5vdpQyXUaf3hMv4KSwuNyyI/SyMzkgAaVB0RjwbUOljrQw7aTzRG/+Ud6
    zvnSU/JiacEQ2ZnJBD6onCM7JST2kg9ruVnrD+FWYF9GtA3dK6q3L6eBccoj+TRJmXhD7kGU
    ZeeGtWihk7/pgALAs7DqckIRq58=
  </SignatureValue>
  <KeyInfo>
    <KeyValue>
      <RSAKeyValue>
        <Modulus>
            wg0m6E817ZAzeekCUo1vG2+Y+g7eG/pAnuJkV2SrxLURngy6OT+sKFNmmXB73i+1OAf/xgr9
            d7V66cKq7zEZFH65FWOCEeyzxxk+wVitx2vf8POED1X0rTuKdBoDjbRqnfsA/e/6XLFgIDpy
            LxP9wZvCATujVtcNFxD4pL4p7Js=
          </Modulus>
        <Exponent>AQAB</Exponent>
      </RSAKeyValue>
    </KeyValue>
    <X509Data>
      <X509Certificate>
          MIIGLDCCBBSgAwIBAgIQVAF478UddtWNICmuwCuk/zANBgkqhkiG9w0BAQUFADBpMQswCQYD
          VQQGEwJWTjETMBEGA1UEChMKVk5QVCBHcm91cDEeMBwGA1UECxMVVk5QVC1DQSBUcnVzdCBO
          ZXR3b3JrMSUwIwYDVQQDExxWTlBUIENlcnRpZmljYXRpb24gQXV0aG9yaXR5MB4XDTExMTAw
          NjAzMDQwMloXDTE1MDIxNjA0MDQwMFowgewxCzAJBgNVBAYTAlZOMRIwEAYDVQQIDAlIw6Ag
          TuG7mWkxFDASBgNVBAcMC1RoYW5oIFh1w6JuMUEwPwYDVQQKDDhDw5RORyBUWSBD4buUIFBI
          4bqmTiBWSUNFTSBUSMavxqBORyBN4bqgSSBYSSBNxIJORyAoVE1YKTEfMB0GA1UECwwWVMOA
          SSBDSMONTkggS+G6viBUT8OBTjEUMBIGA1UEDAwLUGjDsyBwaMOybmcxGTAXBgNVBAMMEEzD
          iiBLSU0gUEjGr8agTkcxHjAcBgoJkiaJk/IsZAEBDA5DTU5EOjAxMTExMjkwMDCBnzANBgkq
          hkiG9w0BAQEFAAOBjQAwgYkCgYEAwg0m6E817ZAzeekCUo1vG2+Y+g7eG/pAnuJkV2SrxLUR
          ngy6OT+sKFNmmXB73i+1OAf/xgr9d7V66cKq7zEZFH65FWOCEeyzxxk+wVitx2vf8POED1X0
          rTuKdBoDjbRqnfsA/e/6XLFgIDpyLxP9wZvCATujVtcNFxD4pL4p7JsCAwEAAaOCAc4wggHK
          MHAGCCsGAQUFBwEBBGQwYjAyBggrBgEFBQcwAoYmaHR0cDovL3B1Yi52bnB0LWNhLnZuL2Nl
          cnRzL3ZucHRjYS5jZXIwLAYIKwYBBQUHMAGGIGh0dHA6Ly9vY3NwLnZucHQtY2Eudm4vcmVz
          cG9uZGVyMB0GA1UdDgQWBBREg1MB0K5b7xFf0qNmFlGcmpTgwTAMBgNVHRMBAf8EAjAAMB8G
          A1UdIwQYMBaAFAZpwNXVAooVjUZ96XziaApVrGqvMHYGA1UdIARvMG0wNAYJKwYBBAGB+joD
          MCcwJQYIKwYBBQUHAgEWGWh0dHA6Ly9wdWIudm5wdC1jYS52bi9ycGEwNQYLKwYBBAGB+joD
          AQIwJjAkBggrBgEFBQcCAjAYHhYAUwBJAEQALQBQADEALgAwAC0AMQB5MDEGA1UdHwQqMCgw
          JqAkoCKGIGh0dHA6Ly9jcmwudm5wdC1jYS52bi92bnB0Y2EuY3JsMA4GA1UdDwEB/wQEAwIE
          8DApBgNVHSUEIjAgBggrBgEFBQcDAgYIKwYBBQUHAwQGCisGAQQBgjcKAwwwIgYDVR0RBBsw
          GYEXbGVwaHVvbmcudG14bUBnbWFpbC5jb20wDQYJKoZIhvcNAQEFBQADggIBAGhc4F1CpupT
          SM0zDlAVcG1HX9yXSjFHcOwzM/I+vmYjcFASkRZbeAo+K0hoHaf9WN004d2ZTldzwKWnIfD/
          KKv2pnG6IBGM9iJHgbssbt2YDANnNMSt1lyllaqPizQ8p3ZKgD/x9V2LAm0Ner6yF93DgSgY
          kyus2FQMZdVygvfx5FbWaD3jwQXfu/VVnV5yvE69IwlmEiw+CjBPOxB0r4hOthjZblYwb4a4
          a5vlp1Soit8ehkhzsr3nwIeG46+dlWsS4aKzwakvRsd+/Uv2tcBapE0CvrDGiM4Ae5bg3RDK
          s7KajHYNU9nhcxhOnCSn6IltXvk+l7S1Lx9RcbpUEz+k0Ug6KbII6gibHzBr0zl+4f2SqE2b
          ltVHmbYlmCM8Z1pu1V8NSzWXQbRpoaVqlVG7173xvf9dBAM7m7KJqe77uA1E1zUnV6f4Yo4c
          aLCKQUunQxDsvdXEiK0axTptFk5lHSIIEEd8g53k/esSKS1khazP7czdiMGJMoWsOCHKoEu/
          LFsMKKO8JSMvtUH+0XGINOqZdyRpYudG/x4xz2a78IKAtJl+gc5w7PfdWxDoUB5FKJlApa5q
          VEhGsBJr8BnGgHDB7mmj+zRoGsl05WIPJXLZleZZ2def5RepyA7kbWIDhylTSINGOnBLgW3D
          kt4xf2vRkEh3kgLuruWKFMNz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5AgxtFiPIZPgGd8zyO2pIClE71s=</DigestValue>
      </Reference>
      <Reference URI="/xl/calcChain.xml?ContentType=application/vnd.openxmlformats-officedocument.spreadsheetml.calcChain+xml">
        <DigestMethod Algorithm="http://www.w3.org/2000/09/xmldsig#sha1"/>
        <DigestValue>LTI7+3dsWDaQFsTCI1OmRUUGD1g=</DigestValue>
      </Reference>
      <Reference URI="/xl/comments1.xml?ContentType=application/vnd.openxmlformats-officedocument.spreadsheetml.comments+xml">
        <DigestMethod Algorithm="http://www.w3.org/2000/09/xmldsig#sha1"/>
        <DigestValue>QTmxMySvN3v30FMpN7innaq2IQU=</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jCY4UzrwREjWioOcbrKvAZPRsxE=</DigestValue>
      </Reference>
      <Reference URI="/xl/embeddings/Microsoft_Office_Word_97_-_2003_Document1.doc?ContentType=application/msword">
        <DigestMethod Algorithm="http://www.w3.org/2000/09/xmldsig#sha1"/>
        <DigestValue>1CQsQO/4ycEvuY6fPPZSZEbstVM=</DigestValue>
      </Reference>
      <Reference URI="/xl/externalLinks/externalLink1.xml?ContentType=application/vnd.openxmlformats-officedocument.spreadsheetml.externalLink+xml">
        <DigestMethod Algorithm="http://www.w3.org/2000/09/xmldsig#sha1"/>
        <DigestValue>ApW1ZhNGXfGtNolux42pe8e/XiI=</DigestValue>
      </Reference>
      <Reference URI="/xl/media/image1.emf?ContentType=image/x-emf">
        <DigestMethod Algorithm="http://www.w3.org/2000/09/xmldsig#sha1"/>
        <DigestValue>o0w1LPBbNng9De4vGPTAqT1nwTQ=</DigestValue>
      </Reference>
      <Reference URI="/xl/printerSettings/printerSettings1.bin?ContentType=application/vnd.openxmlformats-officedocument.spreadsheetml.printerSettings">
        <DigestMethod Algorithm="http://www.w3.org/2000/09/xmldsig#sha1"/>
        <DigestValue>bs++cetUV8Ye3ph7p1xPWmguIG0=</DigestValue>
      </Reference>
      <Reference URI="/xl/printerSettings/printerSettings2.bin?ContentType=application/vnd.openxmlformats-officedocument.spreadsheetml.printerSettings">
        <DigestMethod Algorithm="http://www.w3.org/2000/09/xmldsig#sha1"/>
        <DigestValue>955QqfABP4mwVgwSB++hO6Ar1iI=</DigestValue>
      </Reference>
      <Reference URI="/xl/printerSettings/printerSettings3.bin?ContentType=application/vnd.openxmlformats-officedocument.spreadsheetml.printerSettings">
        <DigestMethod Algorithm="http://www.w3.org/2000/09/xmldsig#sha1"/>
        <DigestValue>E6XtIvfUtAN5R2uWKGX+8ojRj3s=</DigestValue>
      </Reference>
      <Reference URI="/xl/printerSettings/printerSettings4.bin?ContentType=application/vnd.openxmlformats-officedocument.spreadsheetml.printerSettings">
        <DigestMethod Algorithm="http://www.w3.org/2000/09/xmldsig#sha1"/>
        <DigestValue>8o7LrzIrqU3UywIrxGE6mti1Ois=</DigestValue>
      </Reference>
      <Reference URI="/xl/sharedStrings.xml?ContentType=application/vnd.openxmlformats-officedocument.spreadsheetml.sharedStrings+xml">
        <DigestMethod Algorithm="http://www.w3.org/2000/09/xmldsig#sha1"/>
        <DigestValue>4FIi7ejcwAipayJqHPP6jlVL4KU=</DigestValue>
      </Reference>
      <Reference URI="/xl/styles.xml?ContentType=application/vnd.openxmlformats-officedocument.spreadsheetml.styles+xml">
        <DigestMethod Algorithm="http://www.w3.org/2000/09/xmldsig#sha1"/>
        <DigestValue>Y9MDb9VuVnVISSIBJnvIaVDRR9U=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1pgkoBXBxrQFB6rmFXykXMmyp70=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50L5qdnqV2AISnkuCS+cOeoxj6k=</DigestValue>
      </Reference>
      <Reference URI="/xl/worksheets/sheet1.xml?ContentType=application/vnd.openxmlformats-officedocument.spreadsheetml.worksheet+xml">
        <DigestMethod Algorithm="http://www.w3.org/2000/09/xmldsig#sha1"/>
        <DigestValue>iXo1kK1SgB5aAdNnoNcdSzZe1ws=</DigestValue>
      </Reference>
      <Reference URI="/xl/worksheets/sheet2.xml?ContentType=application/vnd.openxmlformats-officedocument.spreadsheetml.worksheet+xml">
        <DigestMethod Algorithm="http://www.w3.org/2000/09/xmldsig#sha1"/>
        <DigestValue>LIYhjdteTrGkVAbDAhrSa2vAxR4=</DigestValue>
      </Reference>
      <Reference URI="/xl/worksheets/sheet3.xml?ContentType=application/vnd.openxmlformats-officedocument.spreadsheetml.worksheet+xml">
        <DigestMethod Algorithm="http://www.w3.org/2000/09/xmldsig#sha1"/>
        <DigestValue>J+NeL1zkTIcuQ/z5YL/BV1eVn3E=</DigestValue>
      </Reference>
      <Reference URI="/xl/worksheets/sheet4.xml?ContentType=application/vnd.openxmlformats-officedocument.spreadsheetml.worksheet+xml">
        <DigestMethod Algorithm="http://www.w3.org/2000/09/xmldsig#sha1"/>
        <DigestValue>dIalSaoIueLdQKNby6j6zRnbEPA=</DigestValue>
      </Reference>
      <Reference URI="/xl/worksheets/sheet5.xml?ContentType=application/vnd.openxmlformats-officedocument.spreadsheetml.worksheet+xml">
        <DigestMethod Algorithm="http://www.w3.org/2000/09/xmldsig#sha1"/>
        <DigestValue>W05xe9DL0pG/X1A7QwMSqj8boDE=</DigestValue>
      </Reference>
    </Manifest>
    <SignatureProperties>
      <SignatureProperty Id="idSignatureTime" Target="#idPackageSignature">
        <mdssi:SignatureTime>
          <mdssi:Format>YYYY-MM-DDThh:mm:ssTZD</mdssi:Format>
          <mdssi:Value>2014-10-20T10:17:58Z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phuongkt</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BẢNG CÂN ĐỐI KẾ TOÁN</vt:lpstr>
      <vt:lpstr>BÁO CÁO KẾT QUẢ KINH DOANH</vt:lpstr>
      <vt:lpstr>BÁO CÁO LƯU CHUYỂN TIỀN TỆ</vt:lpstr>
      <vt:lpstr>THUYẾT MINH</vt:lpstr>
      <vt:lpstr>Sheet1</vt:lpstr>
      <vt:lpstr>'THUYẾT MINH'!DonViTinh_LamTron</vt:lpstr>
      <vt:lpstr>'THUYẾT MINH'!Print_Titles</vt:lpstr>
      <vt:lpstr>'THUYẾT MINH'!subBullets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c:creator>
  <cp:lastModifiedBy>u</cp:lastModifiedBy>
  <cp:lastPrinted>2013-01-22T08:14:29Z</cp:lastPrinted>
  <dcterms:created xsi:type="dcterms:W3CDTF">2014-06-27T09:50:21Z</dcterms:created>
  <dcterms:modified xsi:type="dcterms:W3CDTF">2014-10-20T10:17:47Z</dcterms:modified>
</cp:coreProperties>
</file>